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汇总" sheetId="6" r:id="rId1"/>
    <sheet name="2F职工健身房" sheetId="4" r:id="rId2"/>
    <sheet name="2F职工之家" sheetId="7" r:id="rId3"/>
    <sheet name="职工之家文化" sheetId="10" r:id="rId4"/>
  </sheets>
  <definedNames>
    <definedName name="_xlnm.Print_Area" localSheetId="1">'2F职工健身房'!$A$1:$G$34</definedName>
    <definedName name="_xlnm.Print_Area" localSheetId="2">'2F职工之家'!$A$1:$G$33</definedName>
    <definedName name="_xlnm.Print_Area" localSheetId="3">职工之家文化!#REF!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3" name="ID_536284A374C64AB89BC93E686C1949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85175" y="55513605"/>
          <a:ext cx="2328545" cy="18357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" name="ID_7ACE3FEA82EA4B5291838EF895CAE2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78825" y="58121550"/>
          <a:ext cx="8248650" cy="2809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" name="ID_CE4EEFB2A38D48FC85D182C6939A592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165465" y="64271525"/>
          <a:ext cx="2562225" cy="23145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<sst xmlns="http://schemas.openxmlformats.org/spreadsheetml/2006/main" count="380" uniqueCount="213">
  <si>
    <t>泸州市中医医院城南院区党建阵地和职工之家建设项目-预算汇总表</t>
  </si>
  <si>
    <t>序号</t>
  </si>
  <si>
    <t>单项工程名称</t>
  </si>
  <si>
    <t>单位</t>
  </si>
  <si>
    <t>金额（元）</t>
  </si>
  <si>
    <t>金额（万元）</t>
  </si>
  <si>
    <t>备注</t>
  </si>
  <si>
    <t>项</t>
  </si>
  <si>
    <t>合        计（含税）</t>
  </si>
  <si>
    <t>2F装饰部分--职工健身房</t>
  </si>
  <si>
    <t>项目名称</t>
  </si>
  <si>
    <t>工程量</t>
  </si>
  <si>
    <t>计量
单位</t>
  </si>
  <si>
    <t>综合
单价</t>
  </si>
  <si>
    <t>合计</t>
  </si>
  <si>
    <t>项目特征描述</t>
  </si>
  <si>
    <t>硬装部分</t>
  </si>
  <si>
    <t>地胶拆除</t>
  </si>
  <si>
    <t>m2</t>
  </si>
  <si>
    <t>人工费</t>
  </si>
  <si>
    <t>新做PVC地胶</t>
  </si>
  <si>
    <t>水泥浆自流平+4mmPVC地胶+人工费</t>
  </si>
  <si>
    <t>银镜</t>
  </si>
  <si>
    <t>5mm银镜+20*20不锈钢边框+人工费</t>
  </si>
  <si>
    <t>铁艺隔断</t>
  </si>
  <si>
    <t>镀锌网丝径6mm+40*60*1.5镀锌矩管边框+人工费</t>
  </si>
  <si>
    <t>墙面开槽</t>
  </si>
  <si>
    <t>米</t>
  </si>
  <si>
    <t>线路布置 插座线</t>
  </si>
  <si>
    <t>BYJ-3x4-JDG25管线材料费+人工费</t>
  </si>
  <si>
    <t>插座安装</t>
  </si>
  <si>
    <t>个</t>
  </si>
  <si>
    <t>暗装底盒预埋+五孔插座+人工费</t>
  </si>
  <si>
    <t>墙面修补</t>
  </si>
  <si>
    <t>线槽抹灰+腻子+乳胶漆+人工费</t>
  </si>
  <si>
    <t>小计</t>
  </si>
  <si>
    <t>定制家具采购清单</t>
  </si>
  <si>
    <t>花箱 1200*400*1000</t>
  </si>
  <si>
    <t>材料：金属花箱（不含绿植）</t>
  </si>
  <si>
    <t>休息沙发 1450*830*790</t>
  </si>
  <si>
    <t>套</t>
  </si>
  <si>
    <t>材料：布艺沙发</t>
  </si>
  <si>
    <t>换鞋柜 1100*435*450</t>
  </si>
  <si>
    <t>材料：皮革/布艺+木质箱体</t>
  </si>
  <si>
    <t>衣柜</t>
  </si>
  <si>
    <t>材料：免漆饰面板柜体+合页拉手</t>
  </si>
  <si>
    <t>设备采购清单</t>
  </si>
  <si>
    <t>生产厂家及型号</t>
  </si>
  <si>
    <t>椭圆机</t>
  </si>
  <si>
    <t>台</t>
  </si>
  <si>
    <t xml:space="preserve">
产品尺寸：1715*665*1730mm
飞轮装置：13kg
阻力系统：电动磁控阻力系统(自发电)
阻力调节：32挡磁控调节
步距：52cm
滑轨配置：四滑轮四轨道
净重：75.8kg(标准款)
整机承重：150kg</t>
  </si>
  <si>
    <t>跑步机</t>
  </si>
  <si>
    <t xml:space="preserve">
跑带宽度：52cm
调速范围：1-20km/h
坡度调节：18挡电动坡度
电机功率：峰值马力5.0HP持续马力2.0HP
承重上限：150kg
净重：94kg
展开尺寸：1720mm*864mm*1527mm</t>
  </si>
  <si>
    <t>成套亚铃架</t>
  </si>
  <si>
    <t>105KG哑铃+A型6对哑铃架</t>
  </si>
  <si>
    <t>唱歌机迷你KTV房</t>
  </si>
  <si>
    <t>尺寸:1.5x1.5x2.5m
系统:安卓，自研发系统，体验好
材质:加厚五金+钢化玻璃+隔音板
功率:220V/50HZ，功率800W
双屏:21.5寸触摸屏+32寸显示屏
效果器:DSP音效，人声效果器方案
耳机:2个，舒适降噪，还原真实人声
话筒:2个，专业录音咪心，高拾音效能
通风:空调，静音无需排水
凳子:2个，高脚美式吧椅
窗帘:窗帘1套,隔音的同时保持私密
歌曲:4T硬盘，本地5万+80万歌曲
功能:K歌录音、微信分享手机点歌、U盘加歌</t>
  </si>
  <si>
    <t>拳击机</t>
  </si>
  <si>
    <t>外观材质：PC+ABS合金面板 环保PU皮包边（柔软耐磨有质感）
面板材质：PC+ABS塑料合金
电源：插电+可用充电宝供电
内部填充：多层EVA离弹减震材质</t>
  </si>
  <si>
    <t>成品家具、装饰品清单</t>
  </si>
  <si>
    <t>瑜伽垫</t>
  </si>
  <si>
    <t>块</t>
  </si>
  <si>
    <t>厚度：7mm</t>
  </si>
  <si>
    <t>瑜伽球</t>
  </si>
  <si>
    <t>直径：65cm</t>
  </si>
  <si>
    <t>2F装饰部分--职工之家</t>
  </si>
  <si>
    <t>石膏板双面造型</t>
  </si>
  <si>
    <t>轻钢龙骨+12mm阻燃板+石膏板造型墙面+满刮腻子+乳胶漆</t>
  </si>
  <si>
    <t>木饰面收边条</t>
  </si>
  <si>
    <t>3mm饰面板+喷漆</t>
  </si>
  <si>
    <t>金属隔断</t>
  </si>
  <si>
    <t>80x40x2、25x25x1.5镀锌矩管、面喷金属氟碳漆</t>
  </si>
  <si>
    <t>线路布置 照明线</t>
  </si>
  <si>
    <t>BYJ-3x2.5-JDG25管线材料费+人工费</t>
  </si>
  <si>
    <t>禅意山水吊灯 长：2500</t>
  </si>
  <si>
    <t>成品吊灯+人工费</t>
  </si>
  <si>
    <t>花池柜 1500*300*1000</t>
  </si>
  <si>
    <t>材料：18mm生态免漆板线</t>
  </si>
  <si>
    <t>长桌 5850*300</t>
  </si>
  <si>
    <t>张</t>
  </si>
  <si>
    <t>材料：实木桌</t>
  </si>
  <si>
    <t>储藏柜 厚度：350</t>
  </si>
  <si>
    <t>材料：免漆饰面板柜体+合页拉手+发光灯带</t>
  </si>
  <si>
    <t>定制吊柜 2400*450</t>
  </si>
  <si>
    <t>材料：免漆饰面板柜体</t>
  </si>
  <si>
    <t>花池 3200*400</t>
  </si>
  <si>
    <t>材料：金属+油漆</t>
  </si>
  <si>
    <t>吧台椅 480*480*750</t>
  </si>
  <si>
    <t>条</t>
  </si>
  <si>
    <t>材料：金属+PU</t>
  </si>
  <si>
    <t>沙发 1500*830*790</t>
  </si>
  <si>
    <t>材料：布艺+实木</t>
  </si>
  <si>
    <t>茶几 1200*600</t>
  </si>
  <si>
    <t>材料：实木+金属</t>
  </si>
  <si>
    <t>休闲桌  直径：800</t>
  </si>
  <si>
    <t>材料：饰面板+实木脚</t>
  </si>
  <si>
    <t>休闲椅 470*470*800</t>
  </si>
  <si>
    <t>材料：金属+布艺</t>
  </si>
  <si>
    <t>会议桌 3000*1200</t>
  </si>
  <si>
    <t>会议椅 470*470*800</t>
  </si>
  <si>
    <t>材料：金属+PU皮革</t>
  </si>
  <si>
    <t>窗帘</t>
  </si>
  <si>
    <t>文化制作--室内工程</t>
  </si>
  <si>
    <t>规格</t>
  </si>
  <si>
    <t>工程
数量</t>
  </si>
  <si>
    <t>计量  单位</t>
  </si>
  <si>
    <t>单价</t>
  </si>
  <si>
    <t>合价</t>
  </si>
  <si>
    <t>项目特征</t>
  </si>
  <si>
    <t>效果图</t>
  </si>
  <si>
    <t>健身房形象墙</t>
  </si>
  <si>
    <t>主题字</t>
  </si>
  <si>
    <t>30*30</t>
  </si>
  <si>
    <t>材料：10mm亚克力
工艺：激光数控艺术雕刻、手工打磨、补灰
漆面：满喷底漆（二遍）+专业漆房烤漆精喷（三遍）</t>
  </si>
  <si>
    <t>英文</t>
  </si>
  <si>
    <t>30*60</t>
  </si>
  <si>
    <t>小字块</t>
  </si>
  <si>
    <t>100*30</t>
  </si>
  <si>
    <t>组</t>
  </si>
  <si>
    <t>材料：10mmUVS艺术雕刻板
工艺：激光数控艺术雕刻、手工打磨、补灰、UV
漆面：满喷底漆（二遍）+专业漆房烤漆精喷（三遍）</t>
  </si>
  <si>
    <t>底板</t>
  </si>
  <si>
    <t>193*100</t>
  </si>
  <si>
    <t>线条</t>
  </si>
  <si>
    <t>57*1.5</t>
  </si>
  <si>
    <t>材料：10mmUVS艺术雕刻板
工艺：激光数控艺术雕刻、手工打磨、补灰
漆面：满喷底漆（二遍）+专业漆房烤漆精喷（三遍）</t>
  </si>
  <si>
    <t>金属花箱</t>
  </si>
  <si>
    <t>材料:1.5mm镀锌板
工艺:激光数控艺术雕刻、手工打磨、补灰
漆面:满喷底漆 (二遍)+专业漆房烤漆精喷 (三遍)</t>
  </si>
  <si>
    <t>仿真绿植1</t>
  </si>
  <si>
    <t>仿真绿植+草坪+泡沫</t>
  </si>
  <si>
    <t>仿真绿植2</t>
  </si>
  <si>
    <t>运动氛围语</t>
  </si>
  <si>
    <t>15*15</t>
  </si>
  <si>
    <t>材料：20mm亚克力
工艺：激光数控艺术雕刻、手工打磨、补灰
漆面：满喷底漆（二遍）+专业漆房烤漆精喷（三遍）</t>
  </si>
  <si>
    <t>小字</t>
  </si>
  <si>
    <t>10*10</t>
  </si>
  <si>
    <t>人物</t>
  </si>
  <si>
    <t>71*48
61*61
60*53</t>
  </si>
  <si>
    <t>材料：20mmUVS艺术雕刻板
工艺：激光数控艺术雕刻、手工打磨、补灰
漆面：满喷底漆（二遍）+专业漆房烤漆精喷（三遍）</t>
  </si>
  <si>
    <t>金色底板</t>
  </si>
  <si>
    <t>200*25
220*24</t>
  </si>
  <si>
    <t>84*1.5</t>
  </si>
  <si>
    <t>职工之家形象墙</t>
  </si>
  <si>
    <t>25*25</t>
  </si>
  <si>
    <t>logo</t>
  </si>
  <si>
    <t>绿植装饰</t>
  </si>
  <si>
    <t>仿真竹子+仿真草坪+海峡石+雪浪石</t>
  </si>
  <si>
    <t>医院职工书画摄影作品墙</t>
  </si>
  <si>
    <t>33*33</t>
  </si>
  <si>
    <t>拼音1</t>
  </si>
  <si>
    <t>5*5</t>
  </si>
  <si>
    <t>材料：5mm亚克力
工艺：激光数控艺术雕刻、手工打磨、补灰
漆面：满喷底漆（二遍）+专业漆房烤漆精喷（三遍）</t>
  </si>
  <si>
    <t>拼音2</t>
  </si>
  <si>
    <t>9*9</t>
  </si>
  <si>
    <t>40*2</t>
  </si>
  <si>
    <t>金属相框1</t>
  </si>
  <si>
    <t>53*61
82*42
65*99
65*91</t>
  </si>
  <si>
    <t>订制金属相框</t>
  </si>
  <si>
    <t>金属相框2</t>
  </si>
  <si>
    <t>105*87
117*65
130*63</t>
  </si>
  <si>
    <t>仿真绿植装饰</t>
  </si>
  <si>
    <t>40*42</t>
  </si>
  <si>
    <t>订制仿真绿植装饰</t>
  </si>
  <si>
    <t>好书推荐牌</t>
  </si>
  <si>
    <t>金属造型</t>
  </si>
  <si>
    <t>45*76</t>
  </si>
  <si>
    <t>材料：10mmUVS艺术雕刻板+1.5mm镀锌板
工艺：激光数控艺术雕刻、手工打磨、补灰、UV
漆面：满喷底漆（二遍）+专业漆房烤漆精喷（三遍）</t>
  </si>
  <si>
    <t>亚克力盒子</t>
  </si>
  <si>
    <t>21*29.7</t>
  </si>
  <si>
    <t>材料：3mm亚克力盒子+相纸</t>
  </si>
  <si>
    <t>兴趣爱好小组及风采</t>
  </si>
  <si>
    <t>12*12</t>
  </si>
  <si>
    <t>大字</t>
  </si>
  <si>
    <t>30*15</t>
  </si>
  <si>
    <t>6*6</t>
  </si>
  <si>
    <t>拼音</t>
  </si>
  <si>
    <t>50*50</t>
  </si>
  <si>
    <t>34*23
13*23</t>
  </si>
  <si>
    <t>照片</t>
  </si>
  <si>
    <t>34*23
42*23</t>
  </si>
  <si>
    <t>材料：5mm亚克力
工艺：5mm亚克力背喷UV</t>
  </si>
  <si>
    <t>留言板</t>
  </si>
  <si>
    <t>34*50</t>
  </si>
  <si>
    <t>毛毡板</t>
  </si>
  <si>
    <t>联络站</t>
  </si>
  <si>
    <t>52*50</t>
  </si>
  <si>
    <t>水吧台吊牌</t>
  </si>
  <si>
    <t>22*22</t>
  </si>
  <si>
    <t>文字块</t>
  </si>
  <si>
    <t>9*35</t>
  </si>
  <si>
    <t>材料：10mm亚克力
工艺：10mm亚克力背喷UV</t>
  </si>
  <si>
    <t>亚克力板</t>
  </si>
  <si>
    <t>122*30</t>
  </si>
  <si>
    <t>材料：10mm亚克力</t>
  </si>
  <si>
    <t>阅读氛围语</t>
  </si>
  <si>
    <t>线条1</t>
  </si>
  <si>
    <t>85*62</t>
  </si>
  <si>
    <t>线条2</t>
  </si>
  <si>
    <t>61*2</t>
  </si>
  <si>
    <t>星星</t>
  </si>
  <si>
    <t>15*24
8*13</t>
  </si>
  <si>
    <t>工会组织架构</t>
  </si>
  <si>
    <t>200*100</t>
  </si>
  <si>
    <t>材料：20mmUVS艺术雕刻板
工艺：激光数控艺术雕刻、手工打磨、补灰、UV
漆面：满喷底漆（二遍）+专业漆房烤漆精喷（三遍）</t>
  </si>
  <si>
    <t>文字块1</t>
  </si>
  <si>
    <t>200*12</t>
  </si>
  <si>
    <t>文字块2</t>
  </si>
  <si>
    <t>18*4
11*5</t>
  </si>
  <si>
    <t>材料：5mmUVS艺术雕刻板
工艺：激光数控艺术雕刻、手工打磨、补灰、UV
漆面：满喷底漆（二遍）+专业漆房烤漆精喷（三遍）</t>
  </si>
  <si>
    <t>制度水牌</t>
  </si>
  <si>
    <t>50*130</t>
  </si>
  <si>
    <t>材料：1.5mm镀锌板+精装文本
工艺：激光数控艺术雕刻、手工打磨、补灰、丝印
漆面：满喷底漆（二遍）+专业漆房烤漆精喷（三遍）</t>
  </si>
  <si>
    <t>职工书屋</t>
  </si>
  <si>
    <t>14*14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</si>
</sst>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  <numFmt numFmtId="178" formatCode="#,##0_ "/>
    <numFmt numFmtId="179" formatCode="0.0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0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0" fontId="9" fillId="0" borderId="0" xfId="0" applyFont="1" applyFill="1" applyBorder="1">
      <alignment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righ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right" vertical="center" wrapText="1"/>
    </xf>
    <xf numFmtId="179" fontId="8" fillId="0" borderId="1" xfId="0" applyNumberFormat="1" applyFont="1" applyFill="1" applyBorder="1" applyAlignment="1">
      <alignment horizontal="righ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179" fontId="8" fillId="0" borderId="1" xfId="49" applyNumberFormat="1" applyFont="1" applyFill="1" applyBorder="1" applyAlignment="1" applyProtection="1">
      <alignment horizontal="right" vertical="center" wrapText="1"/>
    </xf>
    <xf numFmtId="0" fontId="8" fillId="0" borderId="1" xfId="49" applyNumberFormat="1" applyFont="1" applyFill="1" applyBorder="1" applyAlignment="1" applyProtection="1">
      <alignment horizontal="left" vertical="center"/>
      <protection locked="0"/>
    </xf>
    <xf numFmtId="0" fontId="8" fillId="0" borderId="0" xfId="49" applyNumberFormat="1" applyFont="1" applyFill="1" applyAlignment="1" applyProtection="1">
      <alignment horizontal="left" vertical="center"/>
      <protection locked="0"/>
    </xf>
    <xf numFmtId="179" fontId="8" fillId="0" borderId="1" xfId="49" applyNumberFormat="1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>
      <alignment vertical="center"/>
    </xf>
    <xf numFmtId="0" fontId="1" fillId="2" borderId="1" xfId="0" applyFont="1" applyFill="1" applyBorder="1">
      <alignment vertical="center"/>
    </xf>
    <xf numFmtId="179" fontId="1" fillId="0" borderId="0" xfId="0" applyNumberFormat="1" applyFont="1" applyFill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79" fontId="6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14.png"/><Relationship Id="rId2" Type="http://schemas.openxmlformats.org/officeDocument/2006/relationships/image" Target="media/image13.png"/><Relationship Id="rId1" Type="http://schemas.openxmlformats.org/officeDocument/2006/relationships/image" Target="media/image12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228600</xdr:colOff>
      <xdr:row>0</xdr:row>
      <xdr:rowOff>228600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228600</xdr:colOff>
      <xdr:row>0</xdr:row>
      <xdr:rowOff>228600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228600</xdr:colOff>
      <xdr:row>0</xdr:row>
      <xdr:rowOff>228600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228600</xdr:colOff>
      <xdr:row>0</xdr:row>
      <xdr:rowOff>228600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228600</xdr:colOff>
      <xdr:row>0</xdr:row>
      <xdr:rowOff>228600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228600</xdr:colOff>
      <xdr:row>0</xdr:row>
      <xdr:rowOff>228600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228600</xdr:colOff>
      <xdr:row>0</xdr:row>
      <xdr:rowOff>228600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228600</xdr:colOff>
      <xdr:row>0</xdr:row>
      <xdr:rowOff>228600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228600</xdr:colOff>
      <xdr:row>2</xdr:row>
      <xdr:rowOff>228600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55930" y="901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228600</xdr:colOff>
      <xdr:row>2</xdr:row>
      <xdr:rowOff>228600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55930" y="901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228600</xdr:colOff>
      <xdr:row>2</xdr:row>
      <xdr:rowOff>228600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55930" y="901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228600</xdr:colOff>
      <xdr:row>2</xdr:row>
      <xdr:rowOff>228600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55930" y="901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228600</xdr:colOff>
      <xdr:row>2</xdr:row>
      <xdr:rowOff>228600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55930" y="901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228600</xdr:colOff>
      <xdr:row>2</xdr:row>
      <xdr:rowOff>228600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55930" y="901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228600</xdr:colOff>
      <xdr:row>2</xdr:row>
      <xdr:rowOff>228600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55930" y="901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304165</xdr:colOff>
      <xdr:row>14</xdr:row>
      <xdr:rowOff>56515</xdr:rowOff>
    </xdr:from>
    <xdr:to>
      <xdr:col>8</xdr:col>
      <xdr:colOff>1748790</xdr:colOff>
      <xdr:row>15</xdr:row>
      <xdr:rowOff>184785</xdr:rowOff>
    </xdr:to>
    <xdr:pic>
      <xdr:nvPicPr>
        <xdr:cNvPr id="67" name="图片 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71205" y="5733415"/>
          <a:ext cx="144462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288290</xdr:colOff>
      <xdr:row>15</xdr:row>
      <xdr:rowOff>347345</xdr:rowOff>
    </xdr:from>
    <xdr:to>
      <xdr:col>8</xdr:col>
      <xdr:colOff>1765935</xdr:colOff>
      <xdr:row>17</xdr:row>
      <xdr:rowOff>145415</xdr:rowOff>
    </xdr:to>
    <xdr:pic>
      <xdr:nvPicPr>
        <xdr:cNvPr id="70" name="图片 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55330" y="6481445"/>
          <a:ext cx="1477645" cy="725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170815</xdr:colOff>
      <xdr:row>36</xdr:row>
      <xdr:rowOff>154940</xdr:rowOff>
    </xdr:from>
    <xdr:to>
      <xdr:col>8</xdr:col>
      <xdr:colOff>1864995</xdr:colOff>
      <xdr:row>38</xdr:row>
      <xdr:rowOff>147955</xdr:rowOff>
    </xdr:to>
    <xdr:pic>
      <xdr:nvPicPr>
        <xdr:cNvPr id="71" name="图片 7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237855" y="14734540"/>
          <a:ext cx="1694180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96520</xdr:colOff>
      <xdr:row>52</xdr:row>
      <xdr:rowOff>87630</xdr:rowOff>
    </xdr:from>
    <xdr:to>
      <xdr:col>8</xdr:col>
      <xdr:colOff>1885315</xdr:colOff>
      <xdr:row>53</xdr:row>
      <xdr:rowOff>290830</xdr:rowOff>
    </xdr:to>
    <xdr:pic>
      <xdr:nvPicPr>
        <xdr:cNvPr id="72" name="图片 7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163560" y="20839430"/>
          <a:ext cx="1788795" cy="508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127635</xdr:colOff>
      <xdr:row>58</xdr:row>
      <xdr:rowOff>92710</xdr:rowOff>
    </xdr:from>
    <xdr:to>
      <xdr:col>8</xdr:col>
      <xdr:colOff>1927860</xdr:colOff>
      <xdr:row>59</xdr:row>
      <xdr:rowOff>320675</xdr:rowOff>
    </xdr:to>
    <xdr:pic>
      <xdr:nvPicPr>
        <xdr:cNvPr id="73" name="图片 7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194675" y="22952710"/>
          <a:ext cx="1800225" cy="685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89535</xdr:colOff>
      <xdr:row>6</xdr:row>
      <xdr:rowOff>142875</xdr:rowOff>
    </xdr:from>
    <xdr:to>
      <xdr:col>8</xdr:col>
      <xdr:colOff>1875155</xdr:colOff>
      <xdr:row>10</xdr:row>
      <xdr:rowOff>129540</xdr:rowOff>
    </xdr:to>
    <xdr:pic>
      <xdr:nvPicPr>
        <xdr:cNvPr id="74" name="图片 7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156575" y="2720975"/>
          <a:ext cx="1785620" cy="1713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158750</xdr:colOff>
      <xdr:row>3</xdr:row>
      <xdr:rowOff>353695</xdr:rowOff>
    </xdr:from>
    <xdr:to>
      <xdr:col>8</xdr:col>
      <xdr:colOff>1924685</xdr:colOff>
      <xdr:row>6</xdr:row>
      <xdr:rowOff>41275</xdr:rowOff>
    </xdr:to>
    <xdr:pic>
      <xdr:nvPicPr>
        <xdr:cNvPr id="75" name="图片 7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225790" y="1560195"/>
          <a:ext cx="1765935" cy="1059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303530</xdr:colOff>
      <xdr:row>62</xdr:row>
      <xdr:rowOff>360045</xdr:rowOff>
    </xdr:from>
    <xdr:to>
      <xdr:col>8</xdr:col>
      <xdr:colOff>1685925</xdr:colOff>
      <xdr:row>64</xdr:row>
      <xdr:rowOff>155575</xdr:rowOff>
    </xdr:to>
    <xdr:pic>
      <xdr:nvPicPr>
        <xdr:cNvPr id="76" name="图片 7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370570" y="24731345"/>
          <a:ext cx="1382395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337820</xdr:colOff>
      <xdr:row>64</xdr:row>
      <xdr:rowOff>373380</xdr:rowOff>
    </xdr:from>
    <xdr:to>
      <xdr:col>8</xdr:col>
      <xdr:colOff>1565910</xdr:colOff>
      <xdr:row>66</xdr:row>
      <xdr:rowOff>339090</xdr:rowOff>
    </xdr:to>
    <xdr:pic>
      <xdr:nvPicPr>
        <xdr:cNvPr id="77" name="图片 7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404860" y="25659080"/>
          <a:ext cx="122809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360680</xdr:colOff>
      <xdr:row>66</xdr:row>
      <xdr:rowOff>383540</xdr:rowOff>
    </xdr:from>
    <xdr:to>
      <xdr:col>8</xdr:col>
      <xdr:colOff>1638300</xdr:colOff>
      <xdr:row>67</xdr:row>
      <xdr:rowOff>358775</xdr:rowOff>
    </xdr:to>
    <xdr:pic>
      <xdr:nvPicPr>
        <xdr:cNvPr id="78" name="图片 7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427720" y="26482040"/>
          <a:ext cx="1277620" cy="432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C14" sqref="C14:C15"/>
    </sheetView>
  </sheetViews>
  <sheetFormatPr defaultColWidth="9" defaultRowHeight="12" outlineLevelRow="6" outlineLevelCol="5"/>
  <cols>
    <col min="1" max="1" width="6.36666666666667" style="3" customWidth="1"/>
    <col min="2" max="2" width="36.4333333333333" style="3" customWidth="1"/>
    <col min="3" max="3" width="9.875" style="3" customWidth="1"/>
    <col min="4" max="4" width="16.15" style="3" customWidth="1"/>
    <col min="5" max="5" width="14.0083333333333" style="3" customWidth="1"/>
    <col min="6" max="6" width="49.625" style="3" customWidth="1"/>
    <col min="7" max="8" width="9" style="3"/>
    <col min="9" max="9" width="10.125" style="3"/>
    <col min="10" max="16384" width="9" style="3"/>
  </cols>
  <sheetData>
    <row r="1" s="3" customFormat="1" ht="49" customHeight="1" spans="1:6">
      <c r="A1" s="60" t="s">
        <v>0</v>
      </c>
      <c r="B1" s="60"/>
      <c r="C1" s="60"/>
      <c r="D1" s="60"/>
      <c r="E1" s="60"/>
      <c r="F1" s="60"/>
    </row>
    <row r="2" s="3" customFormat="1" ht="30" customHeight="1" spans="1:6">
      <c r="A2" s="61" t="s">
        <v>1</v>
      </c>
      <c r="B2" s="20" t="s">
        <v>2</v>
      </c>
      <c r="C2" s="61" t="s">
        <v>3</v>
      </c>
      <c r="D2" s="62" t="s">
        <v>4</v>
      </c>
      <c r="E2" s="63" t="s">
        <v>5</v>
      </c>
      <c r="F2" s="12" t="s">
        <v>6</v>
      </c>
    </row>
    <row r="3" s="3" customFormat="1" ht="30" customHeight="1" spans="1:6">
      <c r="A3" s="12">
        <v>1</v>
      </c>
      <c r="B3" s="64" t="str">
        <f>'2F职工健身房'!A1</f>
        <v>2F装饰部分--职工健身房</v>
      </c>
      <c r="C3" s="20" t="s">
        <v>7</v>
      </c>
      <c r="D3" s="65"/>
      <c r="E3" s="26"/>
      <c r="F3" s="66"/>
    </row>
    <row r="4" s="3" customFormat="1" ht="30" customHeight="1" spans="1:6">
      <c r="A4" s="12">
        <v>2</v>
      </c>
      <c r="B4" s="64" t="str">
        <f>'2F职工之家'!A1</f>
        <v>2F装饰部分--职工之家</v>
      </c>
      <c r="C4" s="20" t="s">
        <v>7</v>
      </c>
      <c r="D4" s="65"/>
      <c r="E4" s="26"/>
      <c r="F4" s="66"/>
    </row>
    <row r="5" s="3" customFormat="1" ht="30" customHeight="1" spans="1:6">
      <c r="A5" s="12">
        <v>3</v>
      </c>
      <c r="B5" s="64" t="str">
        <f>职工之家文化!A1</f>
        <v>文化制作--室内工程</v>
      </c>
      <c r="C5" s="20" t="s">
        <v>7</v>
      </c>
      <c r="D5" s="65"/>
      <c r="E5" s="26"/>
      <c r="F5" s="66"/>
    </row>
    <row r="6" s="3" customFormat="1" ht="30" customHeight="1" spans="1:6">
      <c r="A6" s="12"/>
      <c r="B6" s="20" t="s">
        <v>8</v>
      </c>
      <c r="C6" s="20"/>
      <c r="D6" s="67"/>
      <c r="E6" s="26"/>
      <c r="F6" s="66"/>
    </row>
    <row r="7" ht="43" customHeight="1"/>
  </sheetData>
  <mergeCells count="2">
    <mergeCell ref="A1:F1"/>
    <mergeCell ref="B6:C6"/>
  </mergeCells>
  <pageMargins left="0.75" right="0.75" top="1.18055555555556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7"/>
  <sheetViews>
    <sheetView tabSelected="1" topLeftCell="A7" workbookViewId="0">
      <selection activeCell="B19" sqref="B19:F19"/>
    </sheetView>
  </sheetViews>
  <sheetFormatPr defaultColWidth="9" defaultRowHeight="12"/>
  <cols>
    <col min="1" max="1" width="5.65833333333333" style="2" customWidth="1"/>
    <col min="2" max="2" width="30.625" style="2" customWidth="1"/>
    <col min="3" max="3" width="7.625" style="35" customWidth="1"/>
    <col min="4" max="4" width="7.625" style="2" customWidth="1"/>
    <col min="5" max="5" width="7.625" style="35" customWidth="1"/>
    <col min="6" max="6" width="12.625" style="35" customWidth="1"/>
    <col min="7" max="7" width="40" style="2" customWidth="1"/>
    <col min="8" max="8" width="9.75" style="2" customWidth="1"/>
    <col min="9" max="30" width="4.75" style="2" customWidth="1"/>
    <col min="31" max="31" width="7.875" style="33" customWidth="1"/>
    <col min="32" max="32" width="4.625" style="34" customWidth="1"/>
    <col min="33" max="16384" width="9" style="2"/>
  </cols>
  <sheetData>
    <row r="1" ht="50" customHeight="1" spans="1:7">
      <c r="A1" s="37" t="s">
        <v>9</v>
      </c>
      <c r="B1" s="37"/>
      <c r="C1" s="38"/>
      <c r="D1" s="37"/>
      <c r="E1" s="38"/>
      <c r="F1" s="38"/>
      <c r="G1" s="39"/>
    </row>
    <row r="2" ht="30" customHeight="1" spans="1:7">
      <c r="A2" s="41" t="s">
        <v>1</v>
      </c>
      <c r="B2" s="41" t="s">
        <v>10</v>
      </c>
      <c r="C2" s="41" t="s">
        <v>11</v>
      </c>
      <c r="D2" s="41" t="s">
        <v>12</v>
      </c>
      <c r="E2" s="41" t="s">
        <v>13</v>
      </c>
      <c r="F2" s="41" t="s">
        <v>14</v>
      </c>
      <c r="G2" s="41" t="s">
        <v>15</v>
      </c>
    </row>
    <row r="3" ht="22" customHeight="1" spans="1:7">
      <c r="A3" s="21"/>
      <c r="B3" s="41" t="s">
        <v>16</v>
      </c>
      <c r="C3" s="41"/>
      <c r="D3" s="41"/>
      <c r="E3" s="41"/>
      <c r="F3" s="41"/>
      <c r="G3" s="21"/>
    </row>
    <row r="4" ht="22" customHeight="1" spans="1:32">
      <c r="A4" s="41">
        <v>1</v>
      </c>
      <c r="B4" s="43" t="s">
        <v>17</v>
      </c>
      <c r="C4" s="48">
        <v>111.36</v>
      </c>
      <c r="D4" s="41" t="s">
        <v>18</v>
      </c>
      <c r="E4" s="44"/>
      <c r="F4" s="45"/>
      <c r="G4" s="43" t="s">
        <v>19</v>
      </c>
      <c r="AE4" s="33">
        <v>15</v>
      </c>
      <c r="AF4" s="34">
        <v>1.5</v>
      </c>
    </row>
    <row r="5" ht="22" customHeight="1" spans="1:31">
      <c r="A5" s="41">
        <v>2</v>
      </c>
      <c r="B5" s="43" t="s">
        <v>20</v>
      </c>
      <c r="C5" s="48">
        <v>111.36</v>
      </c>
      <c r="D5" s="41" t="s">
        <v>18</v>
      </c>
      <c r="E5" s="44"/>
      <c r="F5" s="45"/>
      <c r="G5" s="43" t="s">
        <v>21</v>
      </c>
      <c r="AE5" s="33">
        <f>30+65</f>
        <v>95</v>
      </c>
    </row>
    <row r="6" ht="22" customHeight="1" spans="1:31">
      <c r="A6" s="41">
        <v>3</v>
      </c>
      <c r="B6" s="43" t="s">
        <v>22</v>
      </c>
      <c r="C6" s="48">
        <f>(6.7)*2.8</f>
        <v>18.76</v>
      </c>
      <c r="D6" s="41" t="s">
        <v>18</v>
      </c>
      <c r="E6" s="44"/>
      <c r="F6" s="45"/>
      <c r="G6" s="43" t="s">
        <v>23</v>
      </c>
      <c r="AE6" s="33">
        <v>165</v>
      </c>
    </row>
    <row r="7" ht="22" customHeight="1" spans="1:31">
      <c r="A7" s="41">
        <v>4</v>
      </c>
      <c r="B7" s="48" t="s">
        <v>24</v>
      </c>
      <c r="C7" s="48">
        <f>4.6*2.8</f>
        <v>12.88</v>
      </c>
      <c r="D7" s="41" t="s">
        <v>18</v>
      </c>
      <c r="E7" s="44"/>
      <c r="F7" s="45"/>
      <c r="G7" s="43" t="s">
        <v>25</v>
      </c>
      <c r="AE7" s="33">
        <v>580</v>
      </c>
    </row>
    <row r="8" ht="22" customHeight="1" spans="1:31">
      <c r="A8" s="41">
        <v>5</v>
      </c>
      <c r="B8" s="48" t="s">
        <v>26</v>
      </c>
      <c r="C8" s="48">
        <f>3*2.5+5.2+3.5</f>
        <v>16.2</v>
      </c>
      <c r="D8" s="41" t="s">
        <v>27</v>
      </c>
      <c r="E8" s="44"/>
      <c r="F8" s="45"/>
      <c r="G8" s="43" t="s">
        <v>19</v>
      </c>
      <c r="AE8" s="33">
        <v>26</v>
      </c>
    </row>
    <row r="9" ht="22" customHeight="1" spans="1:31">
      <c r="A9" s="41">
        <v>6</v>
      </c>
      <c r="B9" s="48" t="s">
        <v>28</v>
      </c>
      <c r="C9" s="48">
        <f>55.8+3*2.5</f>
        <v>63.3</v>
      </c>
      <c r="D9" s="41" t="s">
        <v>27</v>
      </c>
      <c r="E9" s="44"/>
      <c r="F9" s="45"/>
      <c r="G9" s="43" t="s">
        <v>29</v>
      </c>
      <c r="AE9" s="33">
        <f>2.5*3+16</f>
        <v>23.5</v>
      </c>
    </row>
    <row r="10" ht="22" customHeight="1" spans="1:31">
      <c r="A10" s="41">
        <v>7</v>
      </c>
      <c r="B10" s="48" t="s">
        <v>30</v>
      </c>
      <c r="C10" s="48">
        <v>9</v>
      </c>
      <c r="D10" s="41" t="s">
        <v>31</v>
      </c>
      <c r="E10" s="44"/>
      <c r="F10" s="45"/>
      <c r="G10" s="43" t="s">
        <v>32</v>
      </c>
      <c r="AE10" s="33">
        <f>18+15</f>
        <v>33</v>
      </c>
    </row>
    <row r="11" ht="22" customHeight="1" spans="1:31">
      <c r="A11" s="41">
        <v>8</v>
      </c>
      <c r="B11" s="43" t="s">
        <v>33</v>
      </c>
      <c r="C11" s="48">
        <v>1</v>
      </c>
      <c r="D11" s="41" t="s">
        <v>7</v>
      </c>
      <c r="E11" s="44"/>
      <c r="F11" s="45"/>
      <c r="G11" s="43" t="s">
        <v>34</v>
      </c>
      <c r="AE11" s="33">
        <v>600</v>
      </c>
    </row>
    <row r="12" ht="22" customHeight="1" spans="1:7">
      <c r="A12" s="41"/>
      <c r="B12" s="41" t="s">
        <v>35</v>
      </c>
      <c r="C12" s="44"/>
      <c r="D12" s="41"/>
      <c r="E12" s="44"/>
      <c r="F12" s="45">
        <f>SUM(F4:F11)</f>
        <v>0</v>
      </c>
      <c r="G12" s="43"/>
    </row>
    <row r="13" ht="22" customHeight="1" spans="1:7">
      <c r="A13" s="21"/>
      <c r="B13" s="41" t="s">
        <v>36</v>
      </c>
      <c r="C13" s="41"/>
      <c r="D13" s="41"/>
      <c r="E13" s="41"/>
      <c r="F13" s="41"/>
      <c r="G13" s="21"/>
    </row>
    <row r="14" ht="22" customHeight="1" spans="1:31">
      <c r="A14" s="41">
        <v>1</v>
      </c>
      <c r="B14" s="43" t="s">
        <v>37</v>
      </c>
      <c r="C14" s="48">
        <v>3</v>
      </c>
      <c r="D14" s="41" t="s">
        <v>31</v>
      </c>
      <c r="E14" s="48"/>
      <c r="F14" s="45"/>
      <c r="G14" s="43" t="s">
        <v>38</v>
      </c>
      <c r="AE14" s="33">
        <v>850</v>
      </c>
    </row>
    <row r="15" ht="22" customHeight="1" spans="1:31">
      <c r="A15" s="41">
        <v>2</v>
      </c>
      <c r="B15" s="43" t="s">
        <v>39</v>
      </c>
      <c r="C15" s="48">
        <v>3</v>
      </c>
      <c r="D15" s="41" t="s">
        <v>40</v>
      </c>
      <c r="E15" s="48"/>
      <c r="F15" s="45"/>
      <c r="G15" s="43" t="s">
        <v>41</v>
      </c>
      <c r="AE15" s="33">
        <v>1400</v>
      </c>
    </row>
    <row r="16" ht="22" customHeight="1" spans="1:31">
      <c r="A16" s="41">
        <v>3</v>
      </c>
      <c r="B16" s="43" t="s">
        <v>42</v>
      </c>
      <c r="C16" s="48">
        <v>1</v>
      </c>
      <c r="D16" s="41" t="s">
        <v>31</v>
      </c>
      <c r="E16" s="48"/>
      <c r="F16" s="45"/>
      <c r="G16" s="43" t="s">
        <v>43</v>
      </c>
      <c r="AE16" s="33">
        <v>850</v>
      </c>
    </row>
    <row r="17" ht="22" customHeight="1" spans="1:31">
      <c r="A17" s="41">
        <v>4</v>
      </c>
      <c r="B17" s="43" t="s">
        <v>44</v>
      </c>
      <c r="C17" s="48">
        <f>(3.65+2.325)*3</f>
        <v>17.925</v>
      </c>
      <c r="D17" s="41" t="s">
        <v>18</v>
      </c>
      <c r="E17" s="48"/>
      <c r="F17" s="45"/>
      <c r="G17" s="43" t="s">
        <v>45</v>
      </c>
      <c r="AE17" s="33">
        <f>430+120</f>
        <v>550</v>
      </c>
    </row>
    <row r="18" ht="22" customHeight="1" spans="1:7">
      <c r="A18" s="41"/>
      <c r="B18" s="41" t="s">
        <v>35</v>
      </c>
      <c r="C18" s="44"/>
      <c r="D18" s="41"/>
      <c r="E18" s="44"/>
      <c r="F18" s="45">
        <f>SUM(F14:F17)</f>
        <v>0</v>
      </c>
      <c r="G18" s="43"/>
    </row>
    <row r="19" ht="22" customHeight="1" spans="1:8">
      <c r="A19" s="21"/>
      <c r="B19" s="41" t="s">
        <v>46</v>
      </c>
      <c r="C19" s="41"/>
      <c r="D19" s="41"/>
      <c r="E19" s="41"/>
      <c r="F19" s="41"/>
      <c r="G19" s="21"/>
      <c r="H19" s="57" t="s">
        <v>47</v>
      </c>
    </row>
    <row r="20" ht="108" spans="1:31">
      <c r="A20" s="41">
        <v>1</v>
      </c>
      <c r="B20" s="43" t="s">
        <v>48</v>
      </c>
      <c r="C20" s="48">
        <v>4</v>
      </c>
      <c r="D20" s="41" t="s">
        <v>49</v>
      </c>
      <c r="E20" s="48"/>
      <c r="F20" s="45"/>
      <c r="G20" s="43" t="s">
        <v>50</v>
      </c>
      <c r="H20" s="58"/>
      <c r="AE20" s="33">
        <v>2999</v>
      </c>
    </row>
    <row r="21" ht="96" spans="1:31">
      <c r="A21" s="41">
        <v>2</v>
      </c>
      <c r="B21" s="43" t="s">
        <v>51</v>
      </c>
      <c r="C21" s="48">
        <v>4</v>
      </c>
      <c r="D21" s="41" t="s">
        <v>49</v>
      </c>
      <c r="E21" s="48"/>
      <c r="F21" s="45"/>
      <c r="G21" s="43" t="s">
        <v>52</v>
      </c>
      <c r="H21" s="58"/>
      <c r="AE21" s="33">
        <v>4899</v>
      </c>
    </row>
    <row r="22" ht="41" customHeight="1" spans="1:31">
      <c r="A22" s="41">
        <v>3</v>
      </c>
      <c r="B22" s="43" t="s">
        <v>53</v>
      </c>
      <c r="C22" s="48">
        <v>1</v>
      </c>
      <c r="D22" s="41" t="s">
        <v>40</v>
      </c>
      <c r="E22" s="48"/>
      <c r="F22" s="45"/>
      <c r="G22" s="43" t="s">
        <v>54</v>
      </c>
      <c r="H22" s="58"/>
      <c r="AE22" s="33">
        <v>2000</v>
      </c>
    </row>
    <row r="23" ht="162" customHeight="1" spans="1:8">
      <c r="A23" s="41">
        <v>4</v>
      </c>
      <c r="B23" s="43" t="s">
        <v>55</v>
      </c>
      <c r="C23" s="48">
        <v>1</v>
      </c>
      <c r="D23" s="41" t="s">
        <v>40</v>
      </c>
      <c r="E23" s="48"/>
      <c r="F23" s="45"/>
      <c r="G23" s="43" t="s">
        <v>56</v>
      </c>
      <c r="H23" s="58"/>
    </row>
    <row r="24" ht="60" spans="1:8">
      <c r="A24" s="41">
        <v>5</v>
      </c>
      <c r="B24" s="43" t="s">
        <v>57</v>
      </c>
      <c r="C24" s="48">
        <v>2</v>
      </c>
      <c r="D24" s="41" t="s">
        <v>49</v>
      </c>
      <c r="E24" s="48"/>
      <c r="F24" s="45"/>
      <c r="G24" s="43" t="s">
        <v>58</v>
      </c>
      <c r="H24" s="58"/>
    </row>
    <row r="25" ht="22" customHeight="1" spans="1:7">
      <c r="A25" s="41"/>
      <c r="B25" s="41" t="s">
        <v>35</v>
      </c>
      <c r="C25" s="44"/>
      <c r="D25" s="41"/>
      <c r="E25" s="44"/>
      <c r="F25" s="45">
        <f>SUM(F20:F24)</f>
        <v>0</v>
      </c>
      <c r="G25" s="43"/>
    </row>
    <row r="26" ht="22" customHeight="1" spans="1:7">
      <c r="A26" s="21"/>
      <c r="B26" s="41" t="s">
        <v>59</v>
      </c>
      <c r="C26" s="41"/>
      <c r="D26" s="41"/>
      <c r="E26" s="41"/>
      <c r="F26" s="41"/>
      <c r="G26" s="21"/>
    </row>
    <row r="27" ht="22" customHeight="1" spans="1:31">
      <c r="A27" s="41">
        <v>1</v>
      </c>
      <c r="B27" s="43" t="s">
        <v>60</v>
      </c>
      <c r="C27" s="48">
        <v>4</v>
      </c>
      <c r="D27" s="41" t="s">
        <v>61</v>
      </c>
      <c r="E27" s="48"/>
      <c r="F27" s="45"/>
      <c r="G27" s="43" t="s">
        <v>62</v>
      </c>
      <c r="AE27" s="33">
        <v>79</v>
      </c>
    </row>
    <row r="28" ht="22" customHeight="1" spans="1:31">
      <c r="A28" s="41">
        <v>2</v>
      </c>
      <c r="B28" s="43" t="s">
        <v>63</v>
      </c>
      <c r="C28" s="48">
        <v>2</v>
      </c>
      <c r="D28" s="41" t="s">
        <v>31</v>
      </c>
      <c r="E28" s="48"/>
      <c r="F28" s="45"/>
      <c r="G28" s="43" t="s">
        <v>64</v>
      </c>
      <c r="AE28" s="33">
        <v>78</v>
      </c>
    </row>
    <row r="29" ht="22" customHeight="1" spans="1:7">
      <c r="A29" s="41"/>
      <c r="B29" s="41" t="s">
        <v>35</v>
      </c>
      <c r="C29" s="44"/>
      <c r="D29" s="41"/>
      <c r="E29" s="44"/>
      <c r="F29" s="45">
        <f>SUM(F27:F28)</f>
        <v>0</v>
      </c>
      <c r="G29" s="43"/>
    </row>
    <row r="30" ht="22" customHeight="1" spans="1:7">
      <c r="A30" s="21"/>
      <c r="B30" s="41"/>
      <c r="C30" s="41"/>
      <c r="D30" s="41"/>
      <c r="E30" s="41"/>
      <c r="F30" s="41"/>
      <c r="G30" s="21"/>
    </row>
    <row r="31" ht="22" customHeight="1" spans="1:7">
      <c r="A31" s="41"/>
      <c r="B31" s="41"/>
      <c r="C31" s="41"/>
      <c r="D31" s="41"/>
      <c r="E31" s="41"/>
      <c r="F31" s="41"/>
      <c r="G31" s="41"/>
    </row>
    <row r="32" ht="22" customHeight="1" spans="1:7">
      <c r="A32" s="41"/>
      <c r="B32" s="41"/>
      <c r="C32" s="41"/>
      <c r="D32" s="41"/>
      <c r="E32" s="50"/>
      <c r="F32" s="50"/>
      <c r="G32" s="51"/>
    </row>
    <row r="33" ht="22" customHeight="1" spans="1:7">
      <c r="A33" s="41"/>
      <c r="B33" s="41"/>
      <c r="C33" s="41"/>
      <c r="D33" s="41"/>
      <c r="E33" s="53"/>
      <c r="F33" s="53"/>
      <c r="G33" s="54"/>
    </row>
    <row r="34" ht="22" customHeight="1" spans="1:7">
      <c r="A34" s="41"/>
      <c r="B34" s="41"/>
      <c r="C34" s="41"/>
      <c r="D34" s="41"/>
      <c r="E34" s="53"/>
      <c r="F34" s="53"/>
      <c r="G34" s="43"/>
    </row>
    <row r="37" spans="6:6">
      <c r="F37" s="59"/>
    </row>
  </sheetData>
  <mergeCells count="18">
    <mergeCell ref="A1:G1"/>
    <mergeCell ref="B3:F3"/>
    <mergeCell ref="B12:E12"/>
    <mergeCell ref="B13:F13"/>
    <mergeCell ref="B18:E18"/>
    <mergeCell ref="B19:F19"/>
    <mergeCell ref="B25:E25"/>
    <mergeCell ref="B26:F26"/>
    <mergeCell ref="B29:E29"/>
    <mergeCell ref="B30:F30"/>
    <mergeCell ref="B31:D31"/>
    <mergeCell ref="E31:F31"/>
    <mergeCell ref="B32:D32"/>
    <mergeCell ref="E32:F32"/>
    <mergeCell ref="B33:D33"/>
    <mergeCell ref="E33:F33"/>
    <mergeCell ref="B34:D34"/>
    <mergeCell ref="E34:F34"/>
  </mergeCells>
  <pageMargins left="0.751388888888889" right="0.751388888888889" top="1.02361111111111" bottom="0.786805555555556" header="0.5" footer="0.5"/>
  <pageSetup paperSize="9" orientation="landscape" horizontalDpi="600"/>
  <headerFooter>
    <oddFooter>&amp;C&amp;9第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3"/>
  <sheetViews>
    <sheetView topLeftCell="A7" workbookViewId="0">
      <selection activeCell="E4" sqref="E4:F10"/>
    </sheetView>
  </sheetViews>
  <sheetFormatPr defaultColWidth="9" defaultRowHeight="12"/>
  <cols>
    <col min="1" max="1" width="5.625" style="2" customWidth="1"/>
    <col min="2" max="2" width="30.625" style="2" customWidth="1"/>
    <col min="3" max="3" width="7.625" style="35" customWidth="1"/>
    <col min="4" max="4" width="7.625" style="2" customWidth="1"/>
    <col min="5" max="5" width="7.625" style="35" customWidth="1"/>
    <col min="6" max="6" width="12.625" style="35" customWidth="1"/>
    <col min="7" max="27" width="60.625" style="2" customWidth="1"/>
    <col min="28" max="28" width="13" style="2" customWidth="1"/>
    <col min="29" max="29" width="5.75" style="36" customWidth="1"/>
    <col min="30" max="30" width="4" style="34" customWidth="1"/>
    <col min="31" max="32" width="12.625" style="2"/>
    <col min="33" max="16384" width="9" style="2"/>
  </cols>
  <sheetData>
    <row r="1" s="2" customFormat="1" ht="50" customHeight="1" spans="1:30">
      <c r="A1" s="37" t="s">
        <v>65</v>
      </c>
      <c r="B1" s="37"/>
      <c r="C1" s="38"/>
      <c r="D1" s="37"/>
      <c r="E1" s="38"/>
      <c r="F1" s="38"/>
      <c r="G1" s="39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C1" s="36"/>
      <c r="AD1" s="34"/>
    </row>
    <row r="2" s="2" customFormat="1" ht="30" customHeight="1" spans="1:30">
      <c r="A2" s="41" t="s">
        <v>1</v>
      </c>
      <c r="B2" s="41" t="s">
        <v>10</v>
      </c>
      <c r="C2" s="41" t="s">
        <v>11</v>
      </c>
      <c r="D2" s="41" t="s">
        <v>12</v>
      </c>
      <c r="E2" s="41" t="s">
        <v>13</v>
      </c>
      <c r="F2" s="41" t="s">
        <v>14</v>
      </c>
      <c r="G2" s="41" t="s">
        <v>15</v>
      </c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C2" s="36"/>
      <c r="AD2" s="34"/>
    </row>
    <row r="3" s="2" customFormat="1" ht="22" customHeight="1" spans="1:30">
      <c r="A3" s="21"/>
      <c r="B3" s="41" t="s">
        <v>16</v>
      </c>
      <c r="C3" s="41"/>
      <c r="D3" s="41"/>
      <c r="E3" s="41"/>
      <c r="F3" s="41"/>
      <c r="G3" s="21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C3" s="33"/>
      <c r="AD3" s="34"/>
    </row>
    <row r="4" s="2" customFormat="1" ht="22" customHeight="1" spans="1:30">
      <c r="A4" s="41">
        <v>1</v>
      </c>
      <c r="B4" s="43" t="s">
        <v>66</v>
      </c>
      <c r="C4" s="44">
        <v>3.62</v>
      </c>
      <c r="D4" s="41" t="s">
        <v>18</v>
      </c>
      <c r="E4" s="44"/>
      <c r="F4" s="45"/>
      <c r="G4" s="21" t="s">
        <v>67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C4" s="33">
        <v>520</v>
      </c>
      <c r="AD4" s="34">
        <v>1.5</v>
      </c>
    </row>
    <row r="5" s="2" customFormat="1" ht="22" customHeight="1" spans="1:30">
      <c r="A5" s="41">
        <v>2</v>
      </c>
      <c r="B5" s="43" t="s">
        <v>68</v>
      </c>
      <c r="C5" s="44">
        <f>3.62+2</f>
        <v>5.62</v>
      </c>
      <c r="D5" s="41" t="s">
        <v>27</v>
      </c>
      <c r="E5" s="44"/>
      <c r="F5" s="45"/>
      <c r="G5" s="21" t="s">
        <v>69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C5" s="33">
        <v>160</v>
      </c>
      <c r="AD5" s="34"/>
    </row>
    <row r="6" s="2" customFormat="1" ht="22" customHeight="1" spans="1:30">
      <c r="A6" s="41">
        <v>3</v>
      </c>
      <c r="B6" s="43" t="s">
        <v>70</v>
      </c>
      <c r="C6" s="46">
        <f>0.767*3*2</f>
        <v>4.602</v>
      </c>
      <c r="D6" s="41" t="s">
        <v>18</v>
      </c>
      <c r="E6" s="44"/>
      <c r="F6" s="45"/>
      <c r="G6" s="43" t="s">
        <v>71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C6" s="33">
        <v>680</v>
      </c>
      <c r="AD6" s="34"/>
    </row>
    <row r="7" s="2" customFormat="1" ht="22" customHeight="1" spans="1:30">
      <c r="A7" s="41">
        <v>4</v>
      </c>
      <c r="B7" s="48" t="s">
        <v>26</v>
      </c>
      <c r="C7" s="48">
        <v>2.2</v>
      </c>
      <c r="D7" s="41" t="s">
        <v>27</v>
      </c>
      <c r="E7" s="44"/>
      <c r="F7" s="45"/>
      <c r="G7" s="43" t="s">
        <v>19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C7" s="33">
        <v>26</v>
      </c>
      <c r="AD7" s="34"/>
    </row>
    <row r="8" s="2" customFormat="1" ht="22" customHeight="1" spans="1:30">
      <c r="A8" s="41">
        <v>5</v>
      </c>
      <c r="B8" s="48" t="s">
        <v>72</v>
      </c>
      <c r="C8" s="48">
        <v>6</v>
      </c>
      <c r="D8" s="41" t="s">
        <v>27</v>
      </c>
      <c r="E8" s="44"/>
      <c r="F8" s="45"/>
      <c r="G8" s="43" t="s">
        <v>73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C8" s="33">
        <f>1.9*3+16</f>
        <v>21.7</v>
      </c>
      <c r="AD8" s="34"/>
    </row>
    <row r="9" s="2" customFormat="1" ht="22" customHeight="1" spans="1:30">
      <c r="A9" s="41">
        <v>6</v>
      </c>
      <c r="B9" s="49" t="s">
        <v>74</v>
      </c>
      <c r="C9" s="48">
        <v>1</v>
      </c>
      <c r="D9" s="41" t="s">
        <v>31</v>
      </c>
      <c r="E9" s="44"/>
      <c r="F9" s="45"/>
      <c r="G9" s="43" t="s">
        <v>75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C9" s="33">
        <v>3469</v>
      </c>
      <c r="AD9" s="34"/>
    </row>
    <row r="10" s="2" customFormat="1" ht="22" customHeight="1" spans="1:30">
      <c r="A10" s="41">
        <v>7</v>
      </c>
      <c r="B10" s="43" t="s">
        <v>33</v>
      </c>
      <c r="C10" s="48">
        <v>1</v>
      </c>
      <c r="D10" s="41" t="s">
        <v>7</v>
      </c>
      <c r="E10" s="44"/>
      <c r="F10" s="45"/>
      <c r="G10" s="43" t="s">
        <v>34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C10" s="33">
        <v>200</v>
      </c>
      <c r="AD10" s="34"/>
    </row>
    <row r="11" s="2" customFormat="1" ht="22" customHeight="1" spans="1:30">
      <c r="A11" s="41"/>
      <c r="B11" s="41" t="s">
        <v>35</v>
      </c>
      <c r="C11" s="44"/>
      <c r="D11" s="41"/>
      <c r="E11" s="44"/>
      <c r="F11" s="45">
        <f>SUM(F4:F10)</f>
        <v>0</v>
      </c>
      <c r="G11" s="43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C11" s="36"/>
      <c r="AD11" s="34"/>
    </row>
    <row r="12" s="2" customFormat="1" ht="22" customHeight="1" spans="1:30">
      <c r="A12" s="21"/>
      <c r="B12" s="41" t="s">
        <v>36</v>
      </c>
      <c r="C12" s="41"/>
      <c r="D12" s="41"/>
      <c r="E12" s="41"/>
      <c r="F12" s="41"/>
      <c r="G12" s="21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C12" s="33"/>
      <c r="AD12" s="34"/>
    </row>
    <row r="13" s="2" customFormat="1" ht="22" customHeight="1" spans="1:30">
      <c r="A13" s="41">
        <v>1</v>
      </c>
      <c r="B13" s="43" t="s">
        <v>76</v>
      </c>
      <c r="C13" s="48">
        <v>3</v>
      </c>
      <c r="D13" s="41" t="s">
        <v>40</v>
      </c>
      <c r="E13" s="44"/>
      <c r="F13" s="45"/>
      <c r="G13" s="2" t="s">
        <v>77</v>
      </c>
      <c r="AC13" s="56">
        <f>1.5*1.2*650</f>
        <v>1170</v>
      </c>
      <c r="AD13" s="34"/>
    </row>
    <row r="14" s="2" customFormat="1" ht="22" customHeight="1" spans="1:30">
      <c r="A14" s="41">
        <v>2</v>
      </c>
      <c r="B14" s="43" t="s">
        <v>78</v>
      </c>
      <c r="C14" s="48">
        <v>1</v>
      </c>
      <c r="D14" s="41" t="s">
        <v>79</v>
      </c>
      <c r="E14" s="44"/>
      <c r="F14" s="45"/>
      <c r="G14" s="43" t="s">
        <v>80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C14" s="36">
        <f>5.85*600</f>
        <v>3510</v>
      </c>
      <c r="AD14" s="34"/>
    </row>
    <row r="15" s="2" customFormat="1" ht="22" customHeight="1" spans="1:30">
      <c r="A15" s="41">
        <v>3</v>
      </c>
      <c r="B15" s="43" t="s">
        <v>81</v>
      </c>
      <c r="C15" s="48">
        <f>3.9*3</f>
        <v>11.7</v>
      </c>
      <c r="D15" s="41" t="s">
        <v>18</v>
      </c>
      <c r="E15" s="44"/>
      <c r="F15" s="45"/>
      <c r="G15" s="43" t="s">
        <v>82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C15" s="33">
        <f>550+100</f>
        <v>650</v>
      </c>
      <c r="AD15" s="34"/>
    </row>
    <row r="16" s="2" customFormat="1" ht="22" customHeight="1" spans="1:30">
      <c r="A16" s="41">
        <v>4</v>
      </c>
      <c r="B16" s="43" t="s">
        <v>83</v>
      </c>
      <c r="C16" s="48">
        <v>1</v>
      </c>
      <c r="D16" s="41" t="s">
        <v>31</v>
      </c>
      <c r="E16" s="44"/>
      <c r="F16" s="45"/>
      <c r="G16" s="43" t="s">
        <v>84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C16" s="33">
        <f>0.5*2.4*850+100</f>
        <v>1120</v>
      </c>
      <c r="AD16" s="34"/>
    </row>
    <row r="17" s="2" customFormat="1" ht="22" customHeight="1" spans="1:30">
      <c r="A17" s="41">
        <v>5</v>
      </c>
      <c r="B17" s="43" t="s">
        <v>85</v>
      </c>
      <c r="C17" s="48">
        <v>1</v>
      </c>
      <c r="D17" s="41" t="s">
        <v>31</v>
      </c>
      <c r="E17" s="44"/>
      <c r="F17" s="45"/>
      <c r="G17" s="43" t="s">
        <v>86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C17" s="36">
        <f>3.2*550</f>
        <v>1760</v>
      </c>
      <c r="AD17" s="34"/>
    </row>
    <row r="18" s="2" customFormat="1" ht="22" customHeight="1" spans="1:30">
      <c r="A18" s="41"/>
      <c r="B18" s="41" t="s">
        <v>35</v>
      </c>
      <c r="C18" s="44"/>
      <c r="D18" s="41"/>
      <c r="E18" s="44"/>
      <c r="F18" s="45">
        <f>SUM(F13:F17)</f>
        <v>0</v>
      </c>
      <c r="G18" s="43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C18" s="36"/>
      <c r="AD18" s="34"/>
    </row>
    <row r="19" s="2" customFormat="1" ht="22" customHeight="1" spans="1:30">
      <c r="A19" s="21"/>
      <c r="B19" s="41" t="s">
        <v>59</v>
      </c>
      <c r="C19" s="41"/>
      <c r="D19" s="41"/>
      <c r="E19" s="41"/>
      <c r="F19" s="41"/>
      <c r="G19" s="21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C19" s="33"/>
      <c r="AD19" s="34"/>
    </row>
    <row r="20" s="2" customFormat="1" ht="22" customHeight="1" spans="1:30">
      <c r="A20" s="41">
        <v>1</v>
      </c>
      <c r="B20" s="43" t="s">
        <v>87</v>
      </c>
      <c r="C20" s="48">
        <v>5</v>
      </c>
      <c r="D20" s="41" t="s">
        <v>88</v>
      </c>
      <c r="E20" s="44"/>
      <c r="F20" s="45"/>
      <c r="G20" s="43" t="s">
        <v>89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C20" s="36">
        <v>229</v>
      </c>
      <c r="AD20" s="34"/>
    </row>
    <row r="21" s="2" customFormat="1" ht="22" customHeight="1" spans="1:30">
      <c r="A21" s="41">
        <v>2</v>
      </c>
      <c r="B21" s="43" t="s">
        <v>90</v>
      </c>
      <c r="C21" s="48">
        <v>4</v>
      </c>
      <c r="D21" s="41" t="s">
        <v>40</v>
      </c>
      <c r="E21" s="44"/>
      <c r="F21" s="45"/>
      <c r="G21" s="43" t="s">
        <v>91</v>
      </c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C21" s="56">
        <v>2080</v>
      </c>
      <c r="AD21" s="34"/>
    </row>
    <row r="22" s="2" customFormat="1" ht="22" customHeight="1" spans="1:30">
      <c r="A22" s="41">
        <v>3</v>
      </c>
      <c r="B22" s="43" t="s">
        <v>92</v>
      </c>
      <c r="C22" s="48">
        <v>2</v>
      </c>
      <c r="D22" s="41" t="s">
        <v>79</v>
      </c>
      <c r="E22" s="44"/>
      <c r="F22" s="45"/>
      <c r="G22" s="43" t="s">
        <v>93</v>
      </c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C22" s="36">
        <v>1450</v>
      </c>
      <c r="AD22" s="34"/>
    </row>
    <row r="23" s="2" customFormat="1" ht="22" customHeight="1" spans="1:30">
      <c r="A23" s="41">
        <v>4</v>
      </c>
      <c r="B23" s="43" t="s">
        <v>94</v>
      </c>
      <c r="C23" s="48">
        <v>2</v>
      </c>
      <c r="D23" s="41" t="s">
        <v>79</v>
      </c>
      <c r="E23" s="44"/>
      <c r="F23" s="45"/>
      <c r="G23" s="43" t="s">
        <v>95</v>
      </c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C23" s="36">
        <v>680</v>
      </c>
      <c r="AD23" s="34"/>
    </row>
    <row r="24" s="2" customFormat="1" ht="22" customHeight="1" spans="1:30">
      <c r="A24" s="41">
        <v>5</v>
      </c>
      <c r="B24" s="43" t="s">
        <v>96</v>
      </c>
      <c r="C24" s="48">
        <v>8</v>
      </c>
      <c r="D24" s="41" t="s">
        <v>88</v>
      </c>
      <c r="E24" s="44"/>
      <c r="F24" s="45"/>
      <c r="G24" s="43" t="s">
        <v>97</v>
      </c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C24" s="36">
        <v>360</v>
      </c>
      <c r="AD24" s="34"/>
    </row>
    <row r="25" s="2" customFormat="1" ht="22" customHeight="1" spans="1:30">
      <c r="A25" s="41">
        <v>6</v>
      </c>
      <c r="B25" s="43" t="s">
        <v>98</v>
      </c>
      <c r="C25" s="48">
        <v>1</v>
      </c>
      <c r="D25" s="41" t="s">
        <v>79</v>
      </c>
      <c r="E25" s="44"/>
      <c r="F25" s="45"/>
      <c r="G25" s="43" t="s">
        <v>80</v>
      </c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C25" s="33">
        <f>3*1100</f>
        <v>3300</v>
      </c>
      <c r="AD25" s="34"/>
    </row>
    <row r="26" s="2" customFormat="1" ht="22" customHeight="1" spans="1:30">
      <c r="A26" s="41">
        <v>7</v>
      </c>
      <c r="B26" s="43" t="s">
        <v>99</v>
      </c>
      <c r="C26" s="48">
        <v>8</v>
      </c>
      <c r="D26" s="41" t="s">
        <v>79</v>
      </c>
      <c r="E26" s="44"/>
      <c r="F26" s="45"/>
      <c r="G26" s="43" t="s">
        <v>100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C26" s="33">
        <v>650</v>
      </c>
      <c r="AD26" s="34"/>
    </row>
    <row r="27" s="2" customFormat="1" ht="22" customHeight="1" spans="1:30">
      <c r="A27" s="41">
        <v>8</v>
      </c>
      <c r="B27" s="43" t="s">
        <v>101</v>
      </c>
      <c r="C27" s="48">
        <f>1.5*2.8*3</f>
        <v>12.6</v>
      </c>
      <c r="D27" s="41" t="s">
        <v>18</v>
      </c>
      <c r="E27" s="44"/>
      <c r="F27" s="45"/>
      <c r="G27" s="43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C27" s="33">
        <v>65</v>
      </c>
      <c r="AD27" s="34"/>
    </row>
    <row r="28" s="2" customFormat="1" ht="22" customHeight="1" spans="1:30">
      <c r="A28" s="41"/>
      <c r="B28" s="41" t="s">
        <v>35</v>
      </c>
      <c r="C28" s="44"/>
      <c r="D28" s="41"/>
      <c r="E28" s="44"/>
      <c r="F28" s="45">
        <f>SUM(F20:F27)</f>
        <v>0</v>
      </c>
      <c r="G28" s="43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C28" s="36"/>
      <c r="AD28" s="34"/>
    </row>
    <row r="29" s="2" customFormat="1" ht="22" customHeight="1" spans="1:30">
      <c r="A29" s="21"/>
      <c r="B29" s="41"/>
      <c r="C29" s="41"/>
      <c r="D29" s="41"/>
      <c r="E29" s="41"/>
      <c r="F29" s="41"/>
      <c r="G29" s="21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C29" s="33"/>
      <c r="AD29" s="34"/>
    </row>
    <row r="30" s="2" customFormat="1" ht="22" customHeight="1" spans="1:30">
      <c r="A30" s="41"/>
      <c r="B30" s="41"/>
      <c r="C30" s="41"/>
      <c r="D30" s="41"/>
      <c r="E30" s="41"/>
      <c r="F30" s="41"/>
      <c r="G30" s="41" t="s">
        <v>6</v>
      </c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C30" s="36"/>
      <c r="AD30" s="34"/>
    </row>
    <row r="31" s="2" customFormat="1" ht="22" customHeight="1" spans="1:30">
      <c r="A31" s="41"/>
      <c r="B31" s="41"/>
      <c r="C31" s="41"/>
      <c r="D31" s="41"/>
      <c r="E31" s="50"/>
      <c r="F31" s="50"/>
      <c r="G31" s="51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C31" s="36"/>
      <c r="AD31" s="34"/>
    </row>
    <row r="32" s="2" customFormat="1" ht="22" customHeight="1" spans="1:30">
      <c r="A32" s="41"/>
      <c r="B32" s="41"/>
      <c r="C32" s="41"/>
      <c r="D32" s="41"/>
      <c r="E32" s="53"/>
      <c r="F32" s="53"/>
      <c r="G32" s="54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C32" s="33"/>
      <c r="AD32" s="34"/>
    </row>
    <row r="33" s="2" customFormat="1" ht="22" customHeight="1" spans="1:30">
      <c r="A33" s="41"/>
      <c r="B33" s="41"/>
      <c r="C33" s="41"/>
      <c r="D33" s="41"/>
      <c r="E33" s="53"/>
      <c r="F33" s="53"/>
      <c r="G33" s="43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C33" s="33"/>
      <c r="AD33" s="34"/>
    </row>
  </sheetData>
  <mergeCells count="16">
    <mergeCell ref="A1:G1"/>
    <mergeCell ref="B3:F3"/>
    <mergeCell ref="B11:E11"/>
    <mergeCell ref="B12:F12"/>
    <mergeCell ref="B18:E18"/>
    <mergeCell ref="B19:F19"/>
    <mergeCell ref="B28:E28"/>
    <mergeCell ref="B29:F29"/>
    <mergeCell ref="B30:D30"/>
    <mergeCell ref="E30:F30"/>
    <mergeCell ref="B31:D31"/>
    <mergeCell ref="E31:F31"/>
    <mergeCell ref="B32:D32"/>
    <mergeCell ref="E32:F32"/>
    <mergeCell ref="B33:D33"/>
    <mergeCell ref="E33:F33"/>
  </mergeCells>
  <pageMargins left="0.751388888888889" right="0.751388888888889" top="1" bottom="0.786805555555556" header="0.5" footer="0.5"/>
  <pageSetup paperSize="9" orientation="landscape" horizontalDpi="600"/>
  <headerFooter>
    <oddFooter>&amp;C&amp;9第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74"/>
  <sheetViews>
    <sheetView workbookViewId="0">
      <selection activeCell="G79" sqref="G79"/>
    </sheetView>
  </sheetViews>
  <sheetFormatPr defaultColWidth="9" defaultRowHeight="12"/>
  <cols>
    <col min="1" max="1" width="5.625" style="1" customWidth="1"/>
    <col min="2" max="2" width="15.45" style="1" customWidth="1"/>
    <col min="3" max="3" width="11.2" style="1" customWidth="1"/>
    <col min="4" max="5" width="6.95833333333333" style="1" customWidth="1"/>
    <col min="6" max="6" width="9" style="1"/>
    <col min="7" max="7" width="9.375" style="1"/>
    <col min="8" max="8" width="41.3" style="1" customWidth="1"/>
    <col min="9" max="9" width="26.525" style="1" customWidth="1"/>
    <col min="10" max="10" width="9" style="1"/>
    <col min="11" max="11" width="13.2583333333333" style="1" customWidth="1"/>
    <col min="12" max="16384" width="9" style="1"/>
  </cols>
  <sheetData>
    <row r="1" s="1" customFormat="1" ht="47" customHeight="1" spans="1:16">
      <c r="A1" s="4" t="s">
        <v>102</v>
      </c>
      <c r="B1" s="4"/>
      <c r="C1" s="4"/>
      <c r="D1" s="4"/>
      <c r="E1" s="4"/>
      <c r="F1" s="4"/>
      <c r="G1" s="4"/>
      <c r="H1" s="4"/>
      <c r="I1" s="4"/>
      <c r="N1" s="19"/>
      <c r="O1" s="19"/>
      <c r="P1" s="19"/>
    </row>
    <row r="2" s="1" customFormat="1" ht="24" spans="1:9">
      <c r="A2" s="5" t="s">
        <v>1</v>
      </c>
      <c r="B2" s="6" t="s">
        <v>10</v>
      </c>
      <c r="C2" s="7" t="s">
        <v>103</v>
      </c>
      <c r="D2" s="7" t="s">
        <v>104</v>
      </c>
      <c r="E2" s="7" t="s">
        <v>105</v>
      </c>
      <c r="F2" s="8" t="s">
        <v>106</v>
      </c>
      <c r="G2" s="8" t="s">
        <v>107</v>
      </c>
      <c r="H2" s="7" t="s">
        <v>108</v>
      </c>
      <c r="I2" s="20" t="s">
        <v>109</v>
      </c>
    </row>
    <row r="3" s="1" customFormat="1" ht="24" customHeight="1" spans="1:9">
      <c r="A3" s="9" t="s">
        <v>110</v>
      </c>
      <c r="B3" s="9"/>
      <c r="C3" s="9"/>
      <c r="D3" s="9"/>
      <c r="E3" s="9"/>
      <c r="F3" s="9"/>
      <c r="G3" s="9"/>
      <c r="H3" s="9"/>
      <c r="I3" s="9"/>
    </row>
    <row r="4" s="1" customFormat="1" ht="36" spans="1:9">
      <c r="A4" s="10">
        <v>1</v>
      </c>
      <c r="B4" s="11" t="s">
        <v>111</v>
      </c>
      <c r="C4" s="9" t="s">
        <v>112</v>
      </c>
      <c r="D4" s="9">
        <v>5</v>
      </c>
      <c r="E4" s="9" t="s">
        <v>31</v>
      </c>
      <c r="F4" s="12"/>
      <c r="G4" s="13"/>
      <c r="H4" s="14" t="s">
        <v>113</v>
      </c>
      <c r="I4" s="12"/>
    </row>
    <row r="5" s="1" customFormat="1" ht="36" spans="1:9">
      <c r="A5" s="10">
        <v>2</v>
      </c>
      <c r="B5" s="11" t="s">
        <v>114</v>
      </c>
      <c r="C5" s="9" t="s">
        <v>115</v>
      </c>
      <c r="D5" s="9">
        <v>1</v>
      </c>
      <c r="E5" s="9" t="s">
        <v>31</v>
      </c>
      <c r="F5" s="12"/>
      <c r="G5" s="13"/>
      <c r="H5" s="14" t="s">
        <v>113</v>
      </c>
      <c r="I5" s="12"/>
    </row>
    <row r="6" s="1" customFormat="1" ht="36" spans="1:9">
      <c r="A6" s="10">
        <v>3</v>
      </c>
      <c r="B6" s="11" t="s">
        <v>116</v>
      </c>
      <c r="C6" s="9" t="s">
        <v>117</v>
      </c>
      <c r="D6" s="9">
        <v>1</v>
      </c>
      <c r="E6" s="9" t="s">
        <v>118</v>
      </c>
      <c r="F6" s="12"/>
      <c r="G6" s="13"/>
      <c r="H6" s="14" t="s">
        <v>119</v>
      </c>
      <c r="I6" s="12"/>
    </row>
    <row r="7" s="1" customFormat="1" ht="37" customHeight="1" spans="1:9">
      <c r="A7" s="10">
        <v>4</v>
      </c>
      <c r="B7" s="11" t="s">
        <v>120</v>
      </c>
      <c r="C7" s="9" t="s">
        <v>121</v>
      </c>
      <c r="D7" s="15">
        <v>1.93</v>
      </c>
      <c r="E7" s="12" t="s">
        <v>18</v>
      </c>
      <c r="F7" s="12"/>
      <c r="G7" s="13"/>
      <c r="H7" s="14" t="s">
        <v>119</v>
      </c>
      <c r="I7" s="12"/>
    </row>
    <row r="8" s="1" customFormat="1" ht="36" spans="1:9">
      <c r="A8" s="10">
        <v>5</v>
      </c>
      <c r="B8" s="11" t="s">
        <v>122</v>
      </c>
      <c r="C8" s="9" t="s">
        <v>123</v>
      </c>
      <c r="D8" s="9">
        <v>2</v>
      </c>
      <c r="E8" s="9" t="s">
        <v>118</v>
      </c>
      <c r="F8" s="12"/>
      <c r="G8" s="13"/>
      <c r="H8" s="14" t="s">
        <v>124</v>
      </c>
      <c r="I8" s="12"/>
    </row>
    <row r="9" s="1" customFormat="1" ht="39" customHeight="1" spans="1:9">
      <c r="A9" s="10">
        <v>6</v>
      </c>
      <c r="B9" s="11" t="s">
        <v>125</v>
      </c>
      <c r="C9" s="9"/>
      <c r="D9" s="9">
        <v>12</v>
      </c>
      <c r="E9" s="9" t="s">
        <v>118</v>
      </c>
      <c r="F9" s="12"/>
      <c r="G9" s="13"/>
      <c r="H9" s="14" t="s">
        <v>126</v>
      </c>
      <c r="I9" s="12"/>
    </row>
    <row r="10" s="1" customFormat="1" ht="24" customHeight="1" spans="1:9">
      <c r="A10" s="10">
        <v>7</v>
      </c>
      <c r="B10" s="11" t="s">
        <v>127</v>
      </c>
      <c r="C10" s="9"/>
      <c r="D10" s="9">
        <v>12</v>
      </c>
      <c r="E10" s="9" t="s">
        <v>118</v>
      </c>
      <c r="F10" s="12"/>
      <c r="G10" s="13"/>
      <c r="H10" s="14" t="s">
        <v>128</v>
      </c>
      <c r="I10" s="12"/>
    </row>
    <row r="11" s="1" customFormat="1" ht="24" customHeight="1" spans="1:9">
      <c r="A11" s="10">
        <v>8</v>
      </c>
      <c r="B11" s="11" t="s">
        <v>129</v>
      </c>
      <c r="C11" s="9"/>
      <c r="D11" s="9">
        <v>3</v>
      </c>
      <c r="E11" s="9" t="s">
        <v>118</v>
      </c>
      <c r="F11" s="12"/>
      <c r="G11" s="13"/>
      <c r="H11" s="14" t="s">
        <v>128</v>
      </c>
      <c r="I11" s="12"/>
    </row>
    <row r="12" s="1" customFormat="1" ht="24" customHeight="1" spans="1:9">
      <c r="A12" s="10">
        <v>9</v>
      </c>
      <c r="B12" s="11" t="s">
        <v>35</v>
      </c>
      <c r="C12" s="9"/>
      <c r="D12" s="9"/>
      <c r="E12" s="9"/>
      <c r="F12" s="9"/>
      <c r="G12" s="16">
        <f>SUM(G4:G11)</f>
        <v>0</v>
      </c>
      <c r="H12" s="17"/>
      <c r="I12" s="12"/>
    </row>
    <row r="13" s="1" customFormat="1" ht="24" customHeight="1" spans="1:9">
      <c r="A13" s="9" t="s">
        <v>130</v>
      </c>
      <c r="B13" s="9"/>
      <c r="C13" s="9"/>
      <c r="D13" s="9"/>
      <c r="E13" s="9"/>
      <c r="F13" s="9"/>
      <c r="G13" s="9"/>
      <c r="H13" s="9"/>
      <c r="I13" s="9"/>
    </row>
    <row r="14" s="1" customFormat="1" ht="36" spans="1:9">
      <c r="A14" s="10">
        <v>1</v>
      </c>
      <c r="B14" s="11" t="s">
        <v>111</v>
      </c>
      <c r="C14" s="9" t="s">
        <v>131</v>
      </c>
      <c r="D14" s="9">
        <v>6</v>
      </c>
      <c r="E14" s="9" t="s">
        <v>31</v>
      </c>
      <c r="F14" s="12"/>
      <c r="G14" s="13"/>
      <c r="H14" s="14" t="s">
        <v>132</v>
      </c>
      <c r="I14" s="12"/>
    </row>
    <row r="15" s="1" customFormat="1" ht="36" spans="1:9">
      <c r="A15" s="10">
        <v>2</v>
      </c>
      <c r="B15" s="11" t="s">
        <v>133</v>
      </c>
      <c r="C15" s="9" t="s">
        <v>134</v>
      </c>
      <c r="D15" s="9">
        <v>22</v>
      </c>
      <c r="E15" s="9" t="s">
        <v>31</v>
      </c>
      <c r="F15" s="12"/>
      <c r="G15" s="13"/>
      <c r="H15" s="14" t="s">
        <v>113</v>
      </c>
      <c r="I15" s="12"/>
    </row>
    <row r="16" s="1" customFormat="1" ht="36" spans="1:9">
      <c r="A16" s="10">
        <v>3</v>
      </c>
      <c r="B16" s="11" t="s">
        <v>135</v>
      </c>
      <c r="C16" s="9" t="s">
        <v>136</v>
      </c>
      <c r="D16" s="9">
        <v>3</v>
      </c>
      <c r="E16" s="9" t="s">
        <v>118</v>
      </c>
      <c r="F16" s="12"/>
      <c r="G16" s="13"/>
      <c r="H16" s="14" t="s">
        <v>137</v>
      </c>
      <c r="I16" s="12"/>
    </row>
    <row r="17" s="1" customFormat="1" ht="37" customHeight="1" spans="1:9">
      <c r="A17" s="10">
        <v>4</v>
      </c>
      <c r="B17" s="11" t="s">
        <v>138</v>
      </c>
      <c r="C17" s="9" t="s">
        <v>139</v>
      </c>
      <c r="D17" s="15">
        <f>2*0.25+2.2*0.24</f>
        <v>1.028</v>
      </c>
      <c r="E17" s="12" t="s">
        <v>18</v>
      </c>
      <c r="F17" s="12"/>
      <c r="G17" s="13"/>
      <c r="H17" s="14" t="s">
        <v>119</v>
      </c>
      <c r="I17" s="12"/>
    </row>
    <row r="18" s="1" customFormat="1" ht="36" spans="1:9">
      <c r="A18" s="10">
        <v>5</v>
      </c>
      <c r="B18" s="11" t="s">
        <v>122</v>
      </c>
      <c r="C18" s="9" t="s">
        <v>140</v>
      </c>
      <c r="D18" s="9">
        <v>2</v>
      </c>
      <c r="E18" s="9" t="s">
        <v>118</v>
      </c>
      <c r="F18" s="12"/>
      <c r="G18" s="13"/>
      <c r="H18" s="14" t="s">
        <v>124</v>
      </c>
      <c r="I18" s="12"/>
    </row>
    <row r="19" s="1" customFormat="1" ht="24" customHeight="1" spans="1:9">
      <c r="A19" s="10">
        <v>6</v>
      </c>
      <c r="B19" s="11" t="s">
        <v>35</v>
      </c>
      <c r="C19" s="9"/>
      <c r="D19" s="9"/>
      <c r="E19" s="9"/>
      <c r="F19" s="9"/>
      <c r="G19" s="16">
        <f>SUM(G14:G18)</f>
        <v>0</v>
      </c>
      <c r="H19" s="17"/>
      <c r="I19" s="12"/>
    </row>
    <row r="20" s="1" customFormat="1" ht="24" customHeight="1" spans="1:9">
      <c r="A20" s="9" t="s">
        <v>141</v>
      </c>
      <c r="B20" s="9"/>
      <c r="C20" s="9"/>
      <c r="D20" s="9"/>
      <c r="E20" s="9"/>
      <c r="F20" s="9"/>
      <c r="G20" s="9"/>
      <c r="H20" s="9"/>
      <c r="I20" s="9"/>
    </row>
    <row r="21" s="1" customFormat="1" ht="36" spans="1:9">
      <c r="A21" s="10">
        <v>1</v>
      </c>
      <c r="B21" s="11" t="s">
        <v>111</v>
      </c>
      <c r="C21" s="9" t="s">
        <v>142</v>
      </c>
      <c r="D21" s="9">
        <v>4</v>
      </c>
      <c r="E21" s="9" t="s">
        <v>31</v>
      </c>
      <c r="F21" s="12"/>
      <c r="G21" s="13"/>
      <c r="H21" s="14" t="s">
        <v>132</v>
      </c>
      <c r="I21" s="12" t="str">
        <f>_xlfn.DISPIMG("ID_536284A374C64AB89BC93E686C194940",1)</f>
        <v>=DISPIMG("ID_536284A374C64AB89BC93E686C194940",1)</v>
      </c>
    </row>
    <row r="22" s="1" customFormat="1" ht="36" spans="1:9">
      <c r="A22" s="10">
        <v>2</v>
      </c>
      <c r="B22" s="11" t="s">
        <v>133</v>
      </c>
      <c r="C22" s="9" t="s">
        <v>134</v>
      </c>
      <c r="D22" s="9">
        <v>7</v>
      </c>
      <c r="E22" s="9" t="s">
        <v>31</v>
      </c>
      <c r="F22" s="12"/>
      <c r="G22" s="13"/>
      <c r="H22" s="14" t="s">
        <v>113</v>
      </c>
      <c r="I22" s="12"/>
    </row>
    <row r="23" s="1" customFormat="1" ht="36" spans="1:9">
      <c r="A23" s="10">
        <v>3</v>
      </c>
      <c r="B23" s="11" t="s">
        <v>143</v>
      </c>
      <c r="C23" s="9" t="s">
        <v>142</v>
      </c>
      <c r="D23" s="9">
        <v>1</v>
      </c>
      <c r="E23" s="9" t="s">
        <v>31</v>
      </c>
      <c r="F23" s="12"/>
      <c r="G23" s="13"/>
      <c r="H23" s="14" t="s">
        <v>132</v>
      </c>
      <c r="I23" s="12"/>
    </row>
    <row r="24" s="1" customFormat="1" ht="21" customHeight="1" spans="1:9">
      <c r="A24" s="10">
        <v>4</v>
      </c>
      <c r="B24" s="11" t="s">
        <v>144</v>
      </c>
      <c r="C24" s="9"/>
      <c r="D24" s="9">
        <v>1</v>
      </c>
      <c r="E24" s="9" t="s">
        <v>118</v>
      </c>
      <c r="F24" s="12"/>
      <c r="G24" s="13"/>
      <c r="H24" s="14" t="s">
        <v>145</v>
      </c>
      <c r="I24" s="12"/>
    </row>
    <row r="25" s="1" customFormat="1" ht="21" customHeight="1" spans="1:9">
      <c r="A25" s="10">
        <v>5</v>
      </c>
      <c r="B25" s="11" t="s">
        <v>35</v>
      </c>
      <c r="C25" s="9"/>
      <c r="D25" s="9"/>
      <c r="E25" s="9"/>
      <c r="F25" s="9"/>
      <c r="G25" s="16">
        <f>SUM(G21:G24)</f>
        <v>0</v>
      </c>
      <c r="H25" s="17"/>
      <c r="I25" s="12"/>
    </row>
    <row r="26" s="1" customFormat="1" ht="24" customHeight="1" spans="1:9">
      <c r="A26" s="9" t="s">
        <v>146</v>
      </c>
      <c r="B26" s="9"/>
      <c r="C26" s="9"/>
      <c r="D26" s="9"/>
      <c r="E26" s="9"/>
      <c r="F26" s="9"/>
      <c r="G26" s="9"/>
      <c r="H26" s="9"/>
      <c r="I26" s="9"/>
    </row>
    <row r="27" s="1" customFormat="1" ht="36" spans="1:9">
      <c r="A27" s="10">
        <v>1</v>
      </c>
      <c r="B27" s="11" t="s">
        <v>111</v>
      </c>
      <c r="C27" s="9" t="s">
        <v>147</v>
      </c>
      <c r="D27" s="9">
        <v>5</v>
      </c>
      <c r="E27" s="9" t="s">
        <v>31</v>
      </c>
      <c r="F27" s="12"/>
      <c r="G27" s="13"/>
      <c r="H27" s="14" t="s">
        <v>132</v>
      </c>
      <c r="I27" s="12" t="str">
        <f>_xlfn.DISPIMG("ID_7ACE3FEA82EA4B5291838EF895CAE228",1)</f>
        <v>=DISPIMG("ID_7ACE3FEA82EA4B5291838EF895CAE228",1)</v>
      </c>
    </row>
    <row r="28" s="1" customFormat="1" ht="36" spans="1:9">
      <c r="A28" s="10">
        <v>2</v>
      </c>
      <c r="B28" s="11" t="s">
        <v>116</v>
      </c>
      <c r="C28" s="9" t="s">
        <v>131</v>
      </c>
      <c r="D28" s="9">
        <v>5</v>
      </c>
      <c r="E28" s="9" t="s">
        <v>31</v>
      </c>
      <c r="F28" s="12"/>
      <c r="G28" s="13"/>
      <c r="H28" s="14" t="s">
        <v>113</v>
      </c>
      <c r="I28" s="12"/>
    </row>
    <row r="29" s="1" customFormat="1" ht="36" spans="1:9">
      <c r="A29" s="10">
        <v>3</v>
      </c>
      <c r="B29" s="11" t="s">
        <v>148</v>
      </c>
      <c r="C29" s="9" t="s">
        <v>149</v>
      </c>
      <c r="D29" s="9">
        <v>6</v>
      </c>
      <c r="E29" s="9" t="s">
        <v>31</v>
      </c>
      <c r="F29" s="12"/>
      <c r="G29" s="13"/>
      <c r="H29" s="14" t="s">
        <v>150</v>
      </c>
      <c r="I29" s="12"/>
    </row>
    <row r="30" s="1" customFormat="1" ht="36" spans="1:9">
      <c r="A30" s="10">
        <v>4</v>
      </c>
      <c r="B30" s="11" t="s">
        <v>151</v>
      </c>
      <c r="C30" s="9" t="s">
        <v>152</v>
      </c>
      <c r="D30" s="9">
        <v>4</v>
      </c>
      <c r="E30" s="9" t="s">
        <v>31</v>
      </c>
      <c r="F30" s="12"/>
      <c r="G30" s="13"/>
      <c r="H30" s="14" t="s">
        <v>113</v>
      </c>
      <c r="I30" s="12"/>
    </row>
    <row r="31" s="1" customFormat="1" ht="36" spans="1:9">
      <c r="A31" s="10">
        <v>5</v>
      </c>
      <c r="B31" s="11" t="s">
        <v>122</v>
      </c>
      <c r="C31" s="9" t="s">
        <v>153</v>
      </c>
      <c r="D31" s="9">
        <v>2</v>
      </c>
      <c r="E31" s="9" t="s">
        <v>118</v>
      </c>
      <c r="F31" s="12"/>
      <c r="G31" s="13"/>
      <c r="H31" s="14" t="s">
        <v>124</v>
      </c>
      <c r="I31" s="12"/>
    </row>
    <row r="32" s="1" customFormat="1" ht="48" spans="1:9">
      <c r="A32" s="10">
        <v>6</v>
      </c>
      <c r="B32" s="11" t="s">
        <v>154</v>
      </c>
      <c r="C32" s="9" t="s">
        <v>155</v>
      </c>
      <c r="D32" s="9">
        <v>4</v>
      </c>
      <c r="E32" s="9" t="s">
        <v>118</v>
      </c>
      <c r="F32" s="12"/>
      <c r="G32" s="13"/>
      <c r="H32" s="14" t="s">
        <v>156</v>
      </c>
      <c r="I32" s="12"/>
    </row>
    <row r="33" s="1" customFormat="1" ht="36" spans="1:9">
      <c r="A33" s="10">
        <v>7</v>
      </c>
      <c r="B33" s="11" t="s">
        <v>157</v>
      </c>
      <c r="C33" s="9" t="s">
        <v>158</v>
      </c>
      <c r="D33" s="9">
        <v>3</v>
      </c>
      <c r="E33" s="9" t="s">
        <v>118</v>
      </c>
      <c r="F33" s="12"/>
      <c r="G33" s="13"/>
      <c r="H33" s="14" t="s">
        <v>156</v>
      </c>
      <c r="I33" s="12"/>
    </row>
    <row r="34" s="1" customFormat="1" ht="23" customHeight="1" spans="1:9">
      <c r="A34" s="10">
        <v>8</v>
      </c>
      <c r="B34" s="11" t="s">
        <v>159</v>
      </c>
      <c r="C34" s="9" t="s">
        <v>160</v>
      </c>
      <c r="D34" s="9">
        <v>2</v>
      </c>
      <c r="E34" s="9" t="s">
        <v>118</v>
      </c>
      <c r="F34" s="12"/>
      <c r="G34" s="13"/>
      <c r="H34" s="14" t="s">
        <v>161</v>
      </c>
      <c r="I34" s="12"/>
    </row>
    <row r="35" s="1" customFormat="1" ht="23" customHeight="1" spans="1:9">
      <c r="A35" s="10">
        <v>9</v>
      </c>
      <c r="B35" s="11" t="s">
        <v>35</v>
      </c>
      <c r="C35" s="9"/>
      <c r="D35" s="9"/>
      <c r="E35" s="9"/>
      <c r="F35" s="9"/>
      <c r="G35" s="16">
        <f>SUM(G27:G34)</f>
        <v>0</v>
      </c>
      <c r="H35" s="17"/>
      <c r="I35" s="12"/>
    </row>
    <row r="36" s="1" customFormat="1" ht="24" customHeight="1" spans="1:9">
      <c r="A36" s="9" t="s">
        <v>162</v>
      </c>
      <c r="B36" s="9"/>
      <c r="C36" s="9"/>
      <c r="D36" s="9"/>
      <c r="E36" s="9"/>
      <c r="F36" s="9"/>
      <c r="G36" s="9"/>
      <c r="H36" s="9"/>
      <c r="I36" s="9"/>
    </row>
    <row r="37" s="1" customFormat="1" ht="36" spans="1:9">
      <c r="A37" s="10">
        <v>1</v>
      </c>
      <c r="B37" s="11" t="s">
        <v>163</v>
      </c>
      <c r="C37" s="9" t="s">
        <v>164</v>
      </c>
      <c r="D37" s="9">
        <v>3</v>
      </c>
      <c r="E37" s="9" t="s">
        <v>118</v>
      </c>
      <c r="F37" s="12"/>
      <c r="G37" s="13"/>
      <c r="H37" s="14" t="s">
        <v>165</v>
      </c>
      <c r="I37" s="12"/>
    </row>
    <row r="38" s="1" customFormat="1" ht="23" customHeight="1" spans="1:9">
      <c r="A38" s="10">
        <v>2</v>
      </c>
      <c r="B38" s="11" t="s">
        <v>166</v>
      </c>
      <c r="C38" s="9" t="s">
        <v>167</v>
      </c>
      <c r="D38" s="9">
        <v>3</v>
      </c>
      <c r="E38" s="9" t="s">
        <v>31</v>
      </c>
      <c r="F38" s="12"/>
      <c r="G38" s="13"/>
      <c r="H38" s="14" t="s">
        <v>168</v>
      </c>
      <c r="I38" s="12"/>
    </row>
    <row r="39" s="1" customFormat="1" ht="23" customHeight="1" spans="1:9">
      <c r="A39" s="10">
        <v>3</v>
      </c>
      <c r="B39" s="11" t="s">
        <v>35</v>
      </c>
      <c r="C39" s="9"/>
      <c r="D39" s="9"/>
      <c r="E39" s="9"/>
      <c r="F39" s="9"/>
      <c r="G39" s="16">
        <f>SUM(G37:G38)</f>
        <v>0</v>
      </c>
      <c r="H39" s="17"/>
      <c r="I39" s="12"/>
    </row>
    <row r="40" s="1" customFormat="1" ht="24" customHeight="1" spans="1:9">
      <c r="A40" s="9" t="s">
        <v>169</v>
      </c>
      <c r="B40" s="9"/>
      <c r="C40" s="9"/>
      <c r="D40" s="9"/>
      <c r="E40" s="9"/>
      <c r="F40" s="9"/>
      <c r="G40" s="9"/>
      <c r="H40" s="9"/>
      <c r="I40" s="9"/>
    </row>
    <row r="41" s="1" customFormat="1" ht="36" spans="1:9">
      <c r="A41" s="10">
        <v>1</v>
      </c>
      <c r="B41" s="11" t="s">
        <v>111</v>
      </c>
      <c r="C41" s="9" t="s">
        <v>170</v>
      </c>
      <c r="D41" s="9">
        <v>7</v>
      </c>
      <c r="E41" s="9" t="s">
        <v>31</v>
      </c>
      <c r="F41" s="12"/>
      <c r="G41" s="13"/>
      <c r="H41" s="14" t="s">
        <v>132</v>
      </c>
      <c r="I41" s="12" t="str">
        <f>_xlfn.DISPIMG("ID_CE4EEFB2A38D48FC85D182C6939A5925",1)</f>
        <v>=DISPIMG("ID_CE4EEFB2A38D48FC85D182C6939A5925",1)</v>
      </c>
    </row>
    <row r="42" s="1" customFormat="1" ht="36" spans="1:9">
      <c r="A42" s="10">
        <v>2</v>
      </c>
      <c r="B42" s="11" t="s">
        <v>171</v>
      </c>
      <c r="C42" s="9" t="s">
        <v>172</v>
      </c>
      <c r="D42" s="9">
        <v>2</v>
      </c>
      <c r="E42" s="9" t="s">
        <v>31</v>
      </c>
      <c r="F42" s="12"/>
      <c r="G42" s="13"/>
      <c r="H42" s="14" t="s">
        <v>132</v>
      </c>
      <c r="I42" s="12"/>
    </row>
    <row r="43" s="1" customFormat="1" ht="36" spans="1:9">
      <c r="A43" s="10">
        <v>3</v>
      </c>
      <c r="B43" s="11" t="s">
        <v>133</v>
      </c>
      <c r="C43" s="9" t="s">
        <v>173</v>
      </c>
      <c r="D43" s="9">
        <v>6</v>
      </c>
      <c r="E43" s="9" t="s">
        <v>31</v>
      </c>
      <c r="F43" s="12"/>
      <c r="G43" s="13"/>
      <c r="H43" s="14" t="s">
        <v>113</v>
      </c>
      <c r="I43" s="12"/>
    </row>
    <row r="44" s="1" customFormat="1" ht="36" spans="1:9">
      <c r="A44" s="10">
        <v>4</v>
      </c>
      <c r="B44" s="11" t="s">
        <v>174</v>
      </c>
      <c r="C44" s="9" t="s">
        <v>149</v>
      </c>
      <c r="D44" s="9">
        <v>8</v>
      </c>
      <c r="E44" s="9" t="s">
        <v>31</v>
      </c>
      <c r="F44" s="12"/>
      <c r="G44" s="13"/>
      <c r="H44" s="14" t="s">
        <v>150</v>
      </c>
      <c r="I44" s="12"/>
    </row>
    <row r="45" s="1" customFormat="1" ht="36" spans="1:9">
      <c r="A45" s="10">
        <v>5</v>
      </c>
      <c r="B45" s="11" t="s">
        <v>122</v>
      </c>
      <c r="C45" s="9" t="s">
        <v>175</v>
      </c>
      <c r="D45" s="9">
        <v>1</v>
      </c>
      <c r="E45" s="9" t="s">
        <v>118</v>
      </c>
      <c r="F45" s="12"/>
      <c r="G45" s="13"/>
      <c r="H45" s="14" t="s">
        <v>137</v>
      </c>
      <c r="I45" s="12"/>
    </row>
    <row r="46" s="1" customFormat="1" ht="36" spans="1:9">
      <c r="A46" s="10">
        <v>6</v>
      </c>
      <c r="B46" s="11" t="s">
        <v>138</v>
      </c>
      <c r="C46" s="9" t="s">
        <v>176</v>
      </c>
      <c r="D46" s="18">
        <v>4</v>
      </c>
      <c r="E46" s="12" t="s">
        <v>118</v>
      </c>
      <c r="F46" s="12"/>
      <c r="G46" s="13"/>
      <c r="H46" s="14" t="s">
        <v>119</v>
      </c>
      <c r="I46" s="12"/>
    </row>
    <row r="47" s="1" customFormat="1" ht="24" spans="1:9">
      <c r="A47" s="10">
        <v>7</v>
      </c>
      <c r="B47" s="11" t="s">
        <v>177</v>
      </c>
      <c r="C47" s="9" t="s">
        <v>178</v>
      </c>
      <c r="D47" s="18">
        <v>9</v>
      </c>
      <c r="E47" s="12" t="s">
        <v>118</v>
      </c>
      <c r="F47" s="12"/>
      <c r="G47" s="13"/>
      <c r="H47" s="14" t="s">
        <v>179</v>
      </c>
      <c r="I47" s="12"/>
    </row>
    <row r="48" s="1" customFormat="1" ht="21" customHeight="1" spans="1:9">
      <c r="A48" s="10">
        <v>8</v>
      </c>
      <c r="B48" s="11" t="s">
        <v>180</v>
      </c>
      <c r="C48" s="9" t="s">
        <v>181</v>
      </c>
      <c r="D48" s="18">
        <v>1</v>
      </c>
      <c r="E48" s="12" t="s">
        <v>61</v>
      </c>
      <c r="F48" s="12"/>
      <c r="G48" s="13"/>
      <c r="H48" s="14" t="s">
        <v>182</v>
      </c>
      <c r="I48" s="12"/>
    </row>
    <row r="49" s="1" customFormat="1" ht="36" spans="1:9">
      <c r="A49" s="10">
        <v>9</v>
      </c>
      <c r="B49" s="11" t="s">
        <v>183</v>
      </c>
      <c r="C49" s="9" t="s">
        <v>184</v>
      </c>
      <c r="D49" s="15">
        <f>0.52*0.5</f>
        <v>0.26</v>
      </c>
      <c r="E49" s="12" t="s">
        <v>18</v>
      </c>
      <c r="F49" s="12"/>
      <c r="G49" s="13"/>
      <c r="H49" s="14" t="s">
        <v>119</v>
      </c>
      <c r="I49" s="12"/>
    </row>
    <row r="50" s="1" customFormat="1" ht="23" customHeight="1" spans="1:9">
      <c r="A50" s="10">
        <v>10</v>
      </c>
      <c r="B50" s="11" t="s">
        <v>35</v>
      </c>
      <c r="C50" s="9"/>
      <c r="D50" s="9"/>
      <c r="E50" s="9"/>
      <c r="F50" s="9"/>
      <c r="G50" s="16">
        <f>SUM(G41:G49)</f>
        <v>0</v>
      </c>
      <c r="H50" s="17"/>
      <c r="I50" s="12"/>
    </row>
    <row r="51" s="1" customFormat="1" ht="24" customHeight="1" spans="1:9">
      <c r="A51" s="9" t="s">
        <v>185</v>
      </c>
      <c r="B51" s="9"/>
      <c r="C51" s="9"/>
      <c r="D51" s="9"/>
      <c r="E51" s="9"/>
      <c r="F51" s="9"/>
      <c r="G51" s="9"/>
      <c r="H51" s="9"/>
      <c r="I51" s="9"/>
    </row>
    <row r="52" s="1" customFormat="1" ht="36" spans="1:9">
      <c r="A52" s="10">
        <v>1</v>
      </c>
      <c r="B52" s="11" t="s">
        <v>111</v>
      </c>
      <c r="C52" s="9" t="s">
        <v>186</v>
      </c>
      <c r="D52" s="9">
        <v>4</v>
      </c>
      <c r="E52" s="9" t="s">
        <v>31</v>
      </c>
      <c r="F52" s="12"/>
      <c r="G52" s="13"/>
      <c r="H52" s="14" t="s">
        <v>132</v>
      </c>
      <c r="I52" s="12"/>
    </row>
    <row r="53" s="1" customFormat="1" ht="24" spans="1:9">
      <c r="A53" s="10">
        <v>2</v>
      </c>
      <c r="B53" s="11" t="s">
        <v>187</v>
      </c>
      <c r="C53" s="9" t="s">
        <v>188</v>
      </c>
      <c r="D53" s="9">
        <v>6</v>
      </c>
      <c r="E53" s="9" t="s">
        <v>118</v>
      </c>
      <c r="F53" s="12"/>
      <c r="G53" s="13"/>
      <c r="H53" s="14" t="s">
        <v>189</v>
      </c>
      <c r="I53" s="12"/>
    </row>
    <row r="54" s="1" customFormat="1" ht="23" customHeight="1" spans="1:9">
      <c r="A54" s="10">
        <v>3</v>
      </c>
      <c r="B54" s="11" t="s">
        <v>190</v>
      </c>
      <c r="C54" s="9" t="s">
        <v>191</v>
      </c>
      <c r="D54" s="9">
        <v>1</v>
      </c>
      <c r="E54" s="9" t="s">
        <v>61</v>
      </c>
      <c r="F54" s="12"/>
      <c r="G54" s="13"/>
      <c r="H54" s="14" t="s">
        <v>192</v>
      </c>
      <c r="I54" s="12"/>
    </row>
    <row r="55" s="1" customFormat="1" ht="23" customHeight="1" spans="1:9">
      <c r="A55" s="10">
        <v>4</v>
      </c>
      <c r="B55" s="11" t="s">
        <v>35</v>
      </c>
      <c r="C55" s="9"/>
      <c r="D55" s="9"/>
      <c r="E55" s="9"/>
      <c r="F55" s="9"/>
      <c r="G55" s="16">
        <f>SUM(G52:G54)</f>
        <v>0</v>
      </c>
      <c r="H55" s="17"/>
      <c r="I55" s="12"/>
    </row>
    <row r="56" s="1" customFormat="1" ht="24" customHeight="1" spans="1:9">
      <c r="A56" s="9" t="s">
        <v>193</v>
      </c>
      <c r="B56" s="9"/>
      <c r="C56" s="9"/>
      <c r="D56" s="9"/>
      <c r="E56" s="9"/>
      <c r="F56" s="9"/>
      <c r="G56" s="9"/>
      <c r="H56" s="9"/>
      <c r="I56" s="9"/>
    </row>
    <row r="57" s="1" customFormat="1" ht="36" spans="1:9">
      <c r="A57" s="10">
        <v>1</v>
      </c>
      <c r="B57" s="11" t="s">
        <v>111</v>
      </c>
      <c r="C57" s="9" t="s">
        <v>131</v>
      </c>
      <c r="D57" s="9">
        <v>14</v>
      </c>
      <c r="E57" s="9" t="s">
        <v>31</v>
      </c>
      <c r="F57" s="12"/>
      <c r="G57" s="13"/>
      <c r="H57" s="14" t="s">
        <v>132</v>
      </c>
      <c r="I57" s="12"/>
    </row>
    <row r="58" s="1" customFormat="1" ht="36" spans="1:9">
      <c r="A58" s="10">
        <v>2</v>
      </c>
      <c r="B58" s="11" t="s">
        <v>194</v>
      </c>
      <c r="C58" s="9" t="s">
        <v>195</v>
      </c>
      <c r="D58" s="9">
        <v>1</v>
      </c>
      <c r="E58" s="9" t="s">
        <v>118</v>
      </c>
      <c r="F58" s="12"/>
      <c r="G58" s="13"/>
      <c r="H58" s="14" t="s">
        <v>124</v>
      </c>
      <c r="I58" s="12"/>
    </row>
    <row r="59" s="1" customFormat="1" ht="36" spans="1:9">
      <c r="A59" s="10">
        <v>3</v>
      </c>
      <c r="B59" s="11" t="s">
        <v>196</v>
      </c>
      <c r="C59" s="9" t="s">
        <v>197</v>
      </c>
      <c r="D59" s="9">
        <v>2</v>
      </c>
      <c r="E59" s="9" t="s">
        <v>118</v>
      </c>
      <c r="F59" s="12"/>
      <c r="G59" s="13"/>
      <c r="H59" s="14" t="s">
        <v>124</v>
      </c>
      <c r="I59" s="12"/>
    </row>
    <row r="60" s="1" customFormat="1" ht="36" spans="1:9">
      <c r="A60" s="10">
        <v>4</v>
      </c>
      <c r="B60" s="11" t="s">
        <v>198</v>
      </c>
      <c r="C60" s="9" t="s">
        <v>199</v>
      </c>
      <c r="D60" s="9">
        <v>4</v>
      </c>
      <c r="E60" s="9" t="s">
        <v>118</v>
      </c>
      <c r="F60" s="12"/>
      <c r="G60" s="13"/>
      <c r="H60" s="14" t="s">
        <v>124</v>
      </c>
      <c r="I60" s="12"/>
    </row>
    <row r="61" s="1" customFormat="1" ht="23" customHeight="1" spans="1:9">
      <c r="A61" s="10">
        <v>5</v>
      </c>
      <c r="B61" s="11" t="s">
        <v>35</v>
      </c>
      <c r="C61" s="9"/>
      <c r="D61" s="9"/>
      <c r="E61" s="9"/>
      <c r="F61" s="9"/>
      <c r="G61" s="16">
        <f>SUM(G57:G60)</f>
        <v>0</v>
      </c>
      <c r="H61" s="17"/>
      <c r="I61" s="12"/>
    </row>
    <row r="62" s="1" customFormat="1" ht="24" customHeight="1" spans="1:9">
      <c r="A62" s="9" t="s">
        <v>200</v>
      </c>
      <c r="B62" s="9"/>
      <c r="C62" s="9"/>
      <c r="D62" s="9"/>
      <c r="E62" s="9"/>
      <c r="F62" s="9"/>
      <c r="G62" s="9"/>
      <c r="H62" s="9"/>
      <c r="I62" s="9"/>
    </row>
    <row r="63" s="1" customFormat="1" ht="36" spans="1:9">
      <c r="A63" s="10">
        <v>1</v>
      </c>
      <c r="B63" s="11" t="s">
        <v>120</v>
      </c>
      <c r="C63" s="9" t="s">
        <v>201</v>
      </c>
      <c r="D63" s="9">
        <v>1</v>
      </c>
      <c r="E63" s="9" t="s">
        <v>61</v>
      </c>
      <c r="F63" s="12"/>
      <c r="G63" s="13"/>
      <c r="H63" s="14" t="s">
        <v>202</v>
      </c>
      <c r="I63" s="12"/>
    </row>
    <row r="64" s="1" customFormat="1" ht="36" spans="1:9">
      <c r="A64" s="10">
        <v>2</v>
      </c>
      <c r="B64" s="11" t="s">
        <v>203</v>
      </c>
      <c r="C64" s="9" t="s">
        <v>204</v>
      </c>
      <c r="D64" s="9">
        <v>1</v>
      </c>
      <c r="E64" s="9" t="s">
        <v>61</v>
      </c>
      <c r="F64" s="12"/>
      <c r="G64" s="13"/>
      <c r="H64" s="14" t="s">
        <v>119</v>
      </c>
      <c r="I64" s="12"/>
    </row>
    <row r="65" s="1" customFormat="1" ht="36" spans="1:9">
      <c r="A65" s="10">
        <v>3</v>
      </c>
      <c r="B65" s="11" t="s">
        <v>205</v>
      </c>
      <c r="C65" s="9" t="s">
        <v>206</v>
      </c>
      <c r="D65" s="9">
        <v>19</v>
      </c>
      <c r="E65" s="9" t="s">
        <v>61</v>
      </c>
      <c r="F65" s="12"/>
      <c r="G65" s="13"/>
      <c r="H65" s="14" t="s">
        <v>207</v>
      </c>
      <c r="I65" s="12"/>
    </row>
    <row r="66" s="1" customFormat="1" ht="28" customHeight="1" spans="1:9">
      <c r="A66" s="10">
        <v>4</v>
      </c>
      <c r="B66" s="11" t="s">
        <v>166</v>
      </c>
      <c r="C66" s="9" t="s">
        <v>167</v>
      </c>
      <c r="D66" s="9">
        <v>4</v>
      </c>
      <c r="E66" s="9" t="s">
        <v>31</v>
      </c>
      <c r="F66" s="12"/>
      <c r="G66" s="13"/>
      <c r="H66" s="14" t="s">
        <v>168</v>
      </c>
      <c r="I66" s="12"/>
    </row>
    <row r="67" s="1" customFormat="1" ht="36" spans="1:9">
      <c r="A67" s="10">
        <v>5</v>
      </c>
      <c r="B67" s="11" t="s">
        <v>208</v>
      </c>
      <c r="C67" s="9" t="s">
        <v>209</v>
      </c>
      <c r="D67" s="9">
        <v>1</v>
      </c>
      <c r="E67" s="9" t="s">
        <v>118</v>
      </c>
      <c r="F67" s="12"/>
      <c r="G67" s="13"/>
      <c r="H67" s="14" t="s">
        <v>210</v>
      </c>
      <c r="I67" s="12"/>
    </row>
    <row r="68" s="1" customFormat="1" ht="36" spans="1:9">
      <c r="A68" s="10">
        <v>6</v>
      </c>
      <c r="B68" s="11" t="s">
        <v>211</v>
      </c>
      <c r="C68" s="9" t="s">
        <v>212</v>
      </c>
      <c r="D68" s="9">
        <v>5</v>
      </c>
      <c r="E68" s="9" t="s">
        <v>31</v>
      </c>
      <c r="F68" s="12"/>
      <c r="G68" s="13"/>
      <c r="H68" s="14" t="s">
        <v>132</v>
      </c>
      <c r="I68" s="12"/>
    </row>
    <row r="69" s="1" customFormat="1" ht="23" customHeight="1" spans="1:9">
      <c r="A69" s="10">
        <v>7</v>
      </c>
      <c r="B69" s="11" t="s">
        <v>35</v>
      </c>
      <c r="C69" s="9"/>
      <c r="D69" s="9"/>
      <c r="E69" s="9"/>
      <c r="F69" s="9"/>
      <c r="G69" s="16">
        <f>SUM(G63:G68)</f>
        <v>0</v>
      </c>
      <c r="H69" s="17"/>
      <c r="I69" s="12"/>
    </row>
    <row r="70" s="2" customFormat="1" ht="22" customHeight="1" spans="1:30">
      <c r="A70" s="21"/>
      <c r="B70" s="22"/>
      <c r="C70" s="23"/>
      <c r="D70" s="23"/>
      <c r="E70" s="23"/>
      <c r="F70" s="23"/>
      <c r="G70" s="24"/>
      <c r="H70" s="21"/>
      <c r="I70" s="21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C70" s="33"/>
      <c r="AD70" s="34"/>
    </row>
    <row r="71" s="3" customFormat="1" ht="21" customHeight="1" spans="1:9">
      <c r="A71" s="6"/>
      <c r="B71" s="6"/>
      <c r="C71" s="6"/>
      <c r="D71" s="5"/>
      <c r="E71" s="6"/>
      <c r="F71" s="6"/>
      <c r="G71" s="6"/>
      <c r="H71" s="25" t="s">
        <v>6</v>
      </c>
      <c r="I71" s="30"/>
    </row>
    <row r="72" s="3" customFormat="1" ht="21" customHeight="1" spans="1:9">
      <c r="A72" s="6"/>
      <c r="B72" s="6"/>
      <c r="C72" s="6"/>
      <c r="D72" s="6"/>
      <c r="E72" s="6"/>
      <c r="F72" s="26"/>
      <c r="G72" s="26"/>
      <c r="H72" s="27"/>
      <c r="I72" s="31"/>
    </row>
    <row r="73" s="3" customFormat="1" ht="21" customHeight="1" spans="1:9">
      <c r="A73" s="6"/>
      <c r="B73" s="6"/>
      <c r="C73" s="6"/>
      <c r="D73" s="6"/>
      <c r="E73" s="6"/>
      <c r="F73" s="26"/>
      <c r="G73" s="26"/>
      <c r="H73" s="25"/>
      <c r="I73" s="30"/>
    </row>
    <row r="74" s="3" customFormat="1" ht="21" customHeight="1" spans="1:9">
      <c r="A74" s="6"/>
      <c r="B74" s="6"/>
      <c r="C74" s="6"/>
      <c r="D74" s="6"/>
      <c r="E74" s="6"/>
      <c r="F74" s="26"/>
      <c r="G74" s="26"/>
      <c r="H74" s="28"/>
      <c r="I74" s="32"/>
    </row>
  </sheetData>
  <mergeCells count="32">
    <mergeCell ref="A1:I1"/>
    <mergeCell ref="A3:I3"/>
    <mergeCell ref="A13:I13"/>
    <mergeCell ref="A20:I20"/>
    <mergeCell ref="A26:I26"/>
    <mergeCell ref="A36:I36"/>
    <mergeCell ref="A40:I40"/>
    <mergeCell ref="A51:I51"/>
    <mergeCell ref="A56:I56"/>
    <mergeCell ref="A62:I62"/>
    <mergeCell ref="B70:G70"/>
    <mergeCell ref="B71:C71"/>
    <mergeCell ref="F71:G71"/>
    <mergeCell ref="H71:I71"/>
    <mergeCell ref="B72:C72"/>
    <mergeCell ref="F72:G72"/>
    <mergeCell ref="H72:I72"/>
    <mergeCell ref="B73:C73"/>
    <mergeCell ref="F73:G73"/>
    <mergeCell ref="H73:I73"/>
    <mergeCell ref="B74:C74"/>
    <mergeCell ref="F74:G74"/>
    <mergeCell ref="H74:I74"/>
    <mergeCell ref="I4:I12"/>
    <mergeCell ref="I14:I19"/>
    <mergeCell ref="I21:I25"/>
    <mergeCell ref="I27:I35"/>
    <mergeCell ref="I37:I39"/>
    <mergeCell ref="I41:I50"/>
    <mergeCell ref="I52:I55"/>
    <mergeCell ref="I57:I61"/>
    <mergeCell ref="I63:I69"/>
  </mergeCells>
  <pageMargins left="0.751388888888889" right="0.751388888888889" top="0.786805555555556" bottom="0.708333333333333" header="0.5" footer="0.5"/>
  <pageSetup paperSize="9" orientation="landscape" horizontalDpi="600"/>
  <headerFooter>
    <oddFooter>&amp;C&amp;9第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2F职工健身房</vt:lpstr>
      <vt:lpstr>2F职工之家</vt:lpstr>
      <vt:lpstr>职工之家文化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万吉涛</cp:lastModifiedBy>
  <dcterms:created xsi:type="dcterms:W3CDTF">2020-01-03T00:59:00Z</dcterms:created>
  <dcterms:modified xsi:type="dcterms:W3CDTF">2025-04-14T02:23:52Z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E0982F8F988D4A00971AB8B8DC190C62_13</vt:lpwstr>
  </property>
  <property fmtid="{D5CDD505-2E9C-101B-9397-08002B2CF9AE}" pid="4" name="KSOReadingLayout">
    <vt:bool>true</vt:bool>
  </property>
</Properties>
</file>